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bChris\Desktop\Emmanuel\Budget\"/>
    </mc:Choice>
  </mc:AlternateContent>
  <xr:revisionPtr revIDLastSave="0" documentId="13_ncr:1_{02B7BB0E-CDF6-4E9F-B3BF-7F6C21D21A03}" xr6:coauthVersionLast="45" xr6:coauthVersionMax="45" xr10:uidLastSave="{00000000-0000-0000-0000-000000000000}"/>
  <bookViews>
    <workbookView xWindow="-19320" yWindow="2070" windowWidth="19440" windowHeight="11760" xr2:uid="{00000000-000D-0000-FFFF-FFFF00000000}"/>
  </bookViews>
  <sheets>
    <sheet name="Sheet1" sheetId="1" r:id="rId1"/>
    <sheet name="Attendance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D13" i="1"/>
  <c r="F13" i="1"/>
  <c r="E13" i="1"/>
  <c r="D77" i="1" l="1"/>
  <c r="I16" i="4"/>
  <c r="I15" i="4"/>
  <c r="I14" i="4"/>
  <c r="I13" i="4"/>
  <c r="I12" i="4"/>
  <c r="I11" i="4"/>
  <c r="I10" i="4"/>
  <c r="I9" i="4"/>
  <c r="I8" i="4"/>
  <c r="I6" i="4"/>
  <c r="I5" i="4"/>
  <c r="I4" i="4"/>
  <c r="I3" i="4"/>
  <c r="I7" i="4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C33" i="3"/>
  <c r="D46" i="1" l="1"/>
  <c r="F53" i="1"/>
  <c r="E53" i="1"/>
  <c r="D53" i="1"/>
  <c r="D55" i="1" s="1"/>
  <c r="D68" i="1"/>
  <c r="D67" i="1"/>
  <c r="D32" i="1" l="1"/>
  <c r="E63" i="1"/>
  <c r="E46" i="1"/>
  <c r="E55" i="1" s="1"/>
  <c r="D20" i="1"/>
  <c r="D5" i="1"/>
  <c r="F45" i="1"/>
  <c r="D29" i="1"/>
  <c r="F39" i="1"/>
  <c r="F46" i="1" s="1"/>
  <c r="F55" i="1" s="1"/>
  <c r="F63" i="1"/>
  <c r="D66" i="1" l="1"/>
  <c r="D70" i="1"/>
  <c r="D69" i="1"/>
  <c r="D34" i="1"/>
  <c r="D78" i="1" s="1"/>
  <c r="E29" i="1" l="1"/>
  <c r="F29" i="1"/>
  <c r="F20" i="1"/>
  <c r="F11" i="1"/>
  <c r="F5" i="1"/>
  <c r="F32" i="1"/>
  <c r="E32" i="1"/>
  <c r="E20" i="1"/>
  <c r="E5" i="1"/>
  <c r="F34" i="1" l="1"/>
  <c r="E34" i="1"/>
</calcChain>
</file>

<file path=xl/sharedStrings.xml><?xml version="1.0" encoding="utf-8"?>
<sst xmlns="http://schemas.openxmlformats.org/spreadsheetml/2006/main" count="191" uniqueCount="105">
  <si>
    <t xml:space="preserve">  </t>
  </si>
  <si>
    <t>OCWM  ($1,500)</t>
  </si>
  <si>
    <t>Bethany  ($1,000)</t>
  </si>
  <si>
    <t>Phoebe Devit  ($1,000)</t>
  </si>
  <si>
    <t>Lancaster Seminary  ($1,000)</t>
  </si>
  <si>
    <t>Local Missions  ($500)</t>
  </si>
  <si>
    <t>TOTAL BENEVOLENCES   ($5,000)</t>
  </si>
  <si>
    <t xml:space="preserve">Salary </t>
  </si>
  <si>
    <t>a</t>
  </si>
  <si>
    <t xml:space="preserve">Housing Allowance </t>
  </si>
  <si>
    <t xml:space="preserve">    Subtotal</t>
  </si>
  <si>
    <t>d</t>
  </si>
  <si>
    <t>Health Insurance (50% of UCC Plan)</t>
  </si>
  <si>
    <t>Vision Insurance (UCC Plan)</t>
  </si>
  <si>
    <t>Periodicals, Books &amp; Continuing Ed</t>
  </si>
  <si>
    <t>Mileage (200 miles/month @ 57.5¢ per mile)</t>
  </si>
  <si>
    <t xml:space="preserve">   SUBTOTAL</t>
  </si>
  <si>
    <t>Parsonage Investment Income ($375/month)</t>
  </si>
  <si>
    <t>TOTAL PASTOR’S SALARY &amp;BENEFITS</t>
  </si>
  <si>
    <t>Social Security Withholding (.0765)</t>
  </si>
  <si>
    <t>Pension (3%)</t>
  </si>
  <si>
    <t>TOTAL SECRETARY’S SALARY &amp; BENEFITS</t>
  </si>
  <si>
    <t>Offering Envelopes</t>
  </si>
  <si>
    <t>Music &amp; Choir Materials</t>
  </si>
  <si>
    <t>Organist - $65/week =&gt; $50/week</t>
  </si>
  <si>
    <t>Children &amp; Youth Activities</t>
  </si>
  <si>
    <t>Church Sponsored Activities</t>
  </si>
  <si>
    <t>c</t>
  </si>
  <si>
    <t>Supply Pastors ($150/visit &amp; mileage -PNEC Guideline)</t>
  </si>
  <si>
    <t>Office Supplies</t>
  </si>
  <si>
    <t>TOTAL PROGRAMS AND OUTREACH</t>
  </si>
  <si>
    <t>BUILDING EXPENSES:</t>
  </si>
  <si>
    <t xml:space="preserve">Electricity  </t>
  </si>
  <si>
    <t>Fire Extinguisher Servicing</t>
  </si>
  <si>
    <t xml:space="preserve">Miscellaneous Maintenance </t>
  </si>
  <si>
    <t>Furnace Servicing</t>
  </si>
  <si>
    <t>Propane Gas  (approx. 1,000 gal @ $1.80)</t>
  </si>
  <si>
    <t>Snow Plowing ($100/occurrence)</t>
  </si>
  <si>
    <t>Trash Removal  (approximately 12 occurrences at $35)</t>
  </si>
  <si>
    <t>Telephone and Internet  ($110 per month)</t>
  </si>
  <si>
    <t>TOTAL BUILDING EXPENSES</t>
  </si>
  <si>
    <t>General Liability (Building, etc)</t>
  </si>
  <si>
    <t xml:space="preserve">Workers Compensation </t>
  </si>
  <si>
    <t>TOTAL INSURANCE</t>
  </si>
  <si>
    <t>Candles, Kitchen &amp; Cleaning Supplies, Wine, etc.</t>
  </si>
  <si>
    <t>TOTAL MISCELLANEOUS</t>
  </si>
  <si>
    <r>
      <t>BENEVOLENCES</t>
    </r>
    <r>
      <rPr>
        <sz val="12"/>
        <rFont val="Bookman Old Style"/>
        <family val="1"/>
      </rPr>
      <t>:</t>
    </r>
  </si>
  <si>
    <r>
      <t>PASTOR SALARY &amp; BENEFITS</t>
    </r>
    <r>
      <rPr>
        <sz val="12"/>
        <rFont val="Bookman Old Style"/>
        <family val="1"/>
      </rPr>
      <t>:</t>
    </r>
  </si>
  <si>
    <r>
      <t xml:space="preserve">Pension </t>
    </r>
    <r>
      <rPr>
        <i/>
        <sz val="12"/>
        <rFont val="Bookman Old Style"/>
        <family val="1"/>
      </rPr>
      <t>(3% - average pensions in this area)</t>
    </r>
  </si>
  <si>
    <r>
      <t>Life and Disability Ins. (</t>
    </r>
    <r>
      <rPr>
        <i/>
        <sz val="12"/>
        <rFont val="Bookman Old Style"/>
        <family val="1"/>
      </rPr>
      <t>Pension Board - .015 sal.&amp;Hsing)</t>
    </r>
  </si>
  <si>
    <r>
      <t xml:space="preserve">Social Security Withholding </t>
    </r>
    <r>
      <rPr>
        <i/>
        <sz val="12"/>
        <rFont val="Bookman Old Style"/>
        <family val="1"/>
      </rPr>
      <t>(.08 - PNEC Guidelines)</t>
    </r>
  </si>
  <si>
    <r>
      <t>SECRETARY’S SALARY &amp; BENEFITS</t>
    </r>
    <r>
      <rPr>
        <sz val="12"/>
        <rFont val="Bookman Old Style"/>
        <family val="1"/>
      </rPr>
      <t xml:space="preserve">:  </t>
    </r>
  </si>
  <si>
    <r>
      <t>PROGRAMS &amp; OUTREACH</t>
    </r>
    <r>
      <rPr>
        <sz val="12"/>
        <rFont val="Bookman Old Style"/>
        <family val="1"/>
      </rPr>
      <t>:</t>
    </r>
  </si>
  <si>
    <r>
      <t>INSURANCE</t>
    </r>
    <r>
      <rPr>
        <sz val="12"/>
        <rFont val="Bookman Old Style"/>
        <family val="1"/>
      </rPr>
      <t>:</t>
    </r>
  </si>
  <si>
    <r>
      <t>MISCELLANEOUS</t>
    </r>
    <r>
      <rPr>
        <sz val="12"/>
        <rFont val="Bookman Old Style"/>
        <family val="1"/>
      </rPr>
      <t>:</t>
    </r>
  </si>
  <si>
    <t>TBD</t>
  </si>
  <si>
    <t>Nov 2019-Nov 2020 "Actual"</t>
  </si>
  <si>
    <t>Umbrella</t>
  </si>
  <si>
    <t>Installment Fee</t>
  </si>
  <si>
    <t>Tax Service ($75 per QTR)</t>
  </si>
  <si>
    <t>Salary ($10.75/hr @ 1,040 hours)(Current $11.25)</t>
  </si>
  <si>
    <t>2020 Approved</t>
  </si>
  <si>
    <t>2021 Proposed</t>
  </si>
  <si>
    <t>e</t>
  </si>
  <si>
    <t>b</t>
  </si>
  <si>
    <t>Account funded through Choir Account created in 2020</t>
  </si>
  <si>
    <t>Health &amp; Dental Insurance Plan (50% of Standard Plan paid by EUCC)</t>
  </si>
  <si>
    <t xml:space="preserve">Vision Insurance (UCC Plan) </t>
  </si>
  <si>
    <t>f</t>
  </si>
  <si>
    <t>Benefits (Based on “Subtotal” - $ 28,952):</t>
  </si>
  <si>
    <t>Pension (0.03 of Subtotal) (paid to the Pension Boards UCC)</t>
  </si>
  <si>
    <t>Life and Disability Program (0.015 of Subtotal) (UCC Pension Boards)</t>
  </si>
  <si>
    <t>Social Security Reimbursement (0.08 of Subtotal)</t>
  </si>
  <si>
    <t>Business Auto</t>
  </si>
  <si>
    <t>g</t>
  </si>
  <si>
    <t>$20 installment fee for each transaction (ex. If paid in full once a year charge is $20, 2x = $40, quarterly $80)</t>
  </si>
  <si>
    <t>TOTAL BUDGET - GENERAL FUND</t>
  </si>
  <si>
    <t>TOTAL BUDGET - BUILDING FUND</t>
  </si>
  <si>
    <t>Jan</t>
  </si>
  <si>
    <t>Nov</t>
  </si>
  <si>
    <t>Dec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</si>
  <si>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</si>
  <si>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</si>
  <si>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</si>
  <si>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</si>
  <si>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</si>
  <si>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</si>
  <si>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</si>
  <si>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</si>
  <si>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</si>
  <si>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r>
      <t>Penny Smith</t>
    </r>
    <r>
      <rPr>
        <sz val="9.6"/>
        <color rgb="FF000000"/>
        <rFont val="Arial"/>
        <family val="2"/>
      </rPr>
      <t>UncategorizedEmmanuel Secretary</t>
    </r>
  </si>
  <si>
    <t>Business Advisor Checking x3929</t>
  </si>
  <si>
    <t>h</t>
  </si>
  <si>
    <t>Secretary actual is salary less IRA,Federal, Social Security, Medicaid,State, and Local Taxes</t>
  </si>
  <si>
    <t>2020 Average Attendance</t>
  </si>
  <si>
    <t>2020 Offering (Plate and Envelope only)</t>
  </si>
  <si>
    <t>2020 Average Offering per Week</t>
  </si>
  <si>
    <t>2020 Amount needed per week per attendee</t>
  </si>
  <si>
    <t>Item for Congregation approval:</t>
  </si>
  <si>
    <t>Paint vinyl siding and soffit on Church</t>
  </si>
  <si>
    <t>***PRICE INCLUDES LABOR, MATERIALS AND 80 FT LIFT****</t>
  </si>
  <si>
    <t>Consistory received multiple bids for repainting and other exterior improvements. The bid that provided the most service for the total cost was determined to be Vercusky Painting Inc. Below is a breakdown of the cost and services provided in the quote:</t>
  </si>
  <si>
    <t>Powerwash and apply two coats of paint to all aluminum siding, soffit gutters, downspouts, foundation, steeple, andcross</t>
  </si>
  <si>
    <t>Additional amount needed per week per attendee to meet 2021 budget</t>
  </si>
  <si>
    <t>Meets General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</si>
</sst>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sz val="12"/>
      <color theme="1"/>
      <name val="Bookman Old Style"/>
      <family val="1"/>
    </font>
    <font>
      <u/>
      <sz val="12"/>
      <name val="Bookman Old Style"/>
      <family val="1"/>
    </font>
    <font>
      <b/>
      <u/>
      <sz val="12"/>
      <name val="Bookman Old Style"/>
      <family val="1"/>
    </font>
    <font>
      <b/>
      <u val="doubleAccounting"/>
      <sz val="12"/>
      <name val="Bookman Old Style"/>
      <family val="1"/>
    </font>
    <font>
      <u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9.6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4" fillId="0" borderId="1" xfId="1" applyFont="1" applyBorder="1" applyAlignment="1">
      <alignment horizontal="left" wrapText="1"/>
    </xf>
    <xf numFmtId="0" fontId="6" fillId="0" borderId="0" xfId="0" applyFont="1"/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shrinkToFit="1"/>
    </xf>
    <xf numFmtId="4" fontId="8" fillId="2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wrapText="1" shrinkToFit="1"/>
    </xf>
    <xf numFmtId="0" fontId="3" fillId="0" borderId="1" xfId="1" applyFont="1" applyFill="1" applyBorder="1" applyAlignment="1">
      <alignment horizontal="left" wrapText="1"/>
    </xf>
    <xf numFmtId="4" fontId="4" fillId="0" borderId="1" xfId="1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/>
    <xf numFmtId="0" fontId="4" fillId="0" borderId="1" xfId="1" applyFont="1" applyFill="1" applyBorder="1" applyAlignment="1">
      <alignment horizontal="left" shrinkToFit="1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shrinkToFit="1"/>
    </xf>
    <xf numFmtId="164" fontId="11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164" fontId="10" fillId="0" borderId="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shrinkToFit="1"/>
    </xf>
    <xf numFmtId="0" fontId="1" fillId="0" borderId="1" xfId="0" applyFont="1" applyBorder="1"/>
    <xf numFmtId="0" fontId="0" fillId="0" borderId="1" xfId="0" applyFont="1" applyBorder="1"/>
    <xf numFmtId="0" fontId="12" fillId="0" borderId="1" xfId="0" applyFont="1" applyBorder="1" applyAlignment="1">
      <alignment horizontal="left" wrapText="1"/>
    </xf>
    <xf numFmtId="164" fontId="1" fillId="0" borderId="1" xfId="0" applyNumberFormat="1" applyFont="1" applyBorder="1"/>
    <xf numFmtId="0" fontId="12" fillId="0" borderId="1" xfId="0" applyFont="1" applyBorder="1" applyAlignment="1">
      <alignment horizontal="left" shrinkToFit="1"/>
    </xf>
    <xf numFmtId="0" fontId="0" fillId="0" borderId="1" xfId="0" applyFont="1" applyFill="1" applyBorder="1"/>
    <xf numFmtId="0" fontId="12" fillId="0" borderId="1" xfId="0" applyFont="1" applyFill="1" applyBorder="1" applyAlignment="1">
      <alignment horizontal="left" wrapText="1" shrinkToFit="1"/>
    </xf>
    <xf numFmtId="0" fontId="1" fillId="2" borderId="0" xfId="0" applyFont="1" applyFill="1"/>
    <xf numFmtId="0" fontId="6" fillId="2" borderId="0" xfId="0" applyFont="1" applyFill="1"/>
    <xf numFmtId="164" fontId="1" fillId="0" borderId="1" xfId="0" applyNumberFormat="1" applyFont="1" applyBorder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8" fontId="0" fillId="0" borderId="0" xfId="0" applyNumberFormat="1"/>
    <xf numFmtId="8" fontId="13" fillId="0" borderId="0" xfId="0" applyNumberFormat="1" applyFont="1" applyAlignment="1">
      <alignment horizontal="right" vertical="top"/>
    </xf>
    <xf numFmtId="14" fontId="13" fillId="0" borderId="0" xfId="0" applyNumberFormat="1" applyFont="1" applyAlignment="1">
      <alignment horizontal="center" vertical="top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vertical="top" wrapText="1"/>
    </xf>
    <xf numFmtId="8" fontId="13" fillId="4" borderId="0" xfId="0" applyNumberFormat="1" applyFont="1" applyFill="1" applyAlignment="1">
      <alignment horizontal="right" vertical="top"/>
    </xf>
    <xf numFmtId="14" fontId="13" fillId="4" borderId="0" xfId="0" applyNumberFormat="1" applyFont="1" applyFill="1" applyAlignment="1">
      <alignment horizontal="center" vertical="top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top" wrapText="1"/>
    </xf>
    <xf numFmtId="8" fontId="13" fillId="5" borderId="0" xfId="0" applyNumberFormat="1" applyFont="1" applyFill="1" applyAlignment="1">
      <alignment horizontal="right" vertical="top"/>
    </xf>
    <xf numFmtId="14" fontId="13" fillId="5" borderId="0" xfId="0" applyNumberFormat="1" applyFont="1" applyFill="1" applyAlignment="1">
      <alignment horizontal="center" vertical="top"/>
    </xf>
    <xf numFmtId="0" fontId="0" fillId="5" borderId="0" xfId="0" applyFill="1"/>
    <xf numFmtId="164" fontId="0" fillId="0" borderId="0" xfId="0" applyNumberFormat="1"/>
    <xf numFmtId="0" fontId="0" fillId="2" borderId="0" xfId="0" applyFont="1" applyFill="1"/>
    <xf numFmtId="0" fontId="0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/>
    <xf numFmtId="0" fontId="15" fillId="2" borderId="0" xfId="0" applyFont="1" applyFill="1"/>
    <xf numFmtId="0" fontId="11" fillId="2" borderId="0" xfId="0" applyFont="1" applyFill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8" fontId="13" fillId="0" borderId="0" xfId="0" applyNumberFormat="1" applyFont="1" applyAlignment="1">
      <alignment horizontal="right" vertical="top"/>
    </xf>
    <xf numFmtId="14" fontId="13" fillId="0" borderId="0" xfId="0" applyNumberFormat="1" applyFont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center" shrinkToFit="1"/>
    </xf>
    <xf numFmtId="0" fontId="15" fillId="2" borderId="2" xfId="0" applyFont="1" applyFill="1" applyBorder="1"/>
    <xf numFmtId="0" fontId="15" fillId="2" borderId="8" xfId="0" applyFont="1" applyFill="1" applyBorder="1"/>
    <xf numFmtId="0" fontId="11" fillId="2" borderId="3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2" borderId="5" xfId="0" applyFont="1" applyFill="1" applyBorder="1"/>
    <xf numFmtId="0" fontId="1" fillId="2" borderId="4" xfId="0" applyFont="1" applyFill="1" applyBorder="1"/>
    <xf numFmtId="0" fontId="0" fillId="2" borderId="0" xfId="0" applyFont="1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1" fillId="2" borderId="6" xfId="0" applyFont="1" applyFill="1" applyBorder="1"/>
    <xf numFmtId="6" fontId="16" fillId="2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2" borderId="9" xfId="0" applyFont="1" applyFill="1" applyBorder="1"/>
    <xf numFmtId="0" fontId="6" fillId="2" borderId="7" xfId="0" applyFont="1" applyFill="1" applyBorder="1"/>
    <xf numFmtId="0" fontId="6" fillId="0" borderId="1" xfId="0" applyFont="1" applyBorder="1"/>
    <xf numFmtId="0" fontId="6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8"/>
  <sheetViews>
    <sheetView tabSelected="1" showWhiteSpace="0" topLeftCell="A7" workbookViewId="0">
      <selection activeCell="D20" sqref="D20"/>
    </sheetView>
  </sheetViews>
  <sheetFormatPr defaultColWidth="8.75" defaultRowHeight="15.75" x14ac:dyDescent="0.25"/>
  <cols>
    <col min="1" max="1" width="8.75" style="1"/>
    <col min="2" max="2" width="10.25" style="1" customWidth="1"/>
    <col min="3" max="3" width="59.75" style="1" bestFit="1" customWidth="1"/>
    <col min="4" max="4" width="15.875" style="1" customWidth="1"/>
    <col min="5" max="5" width="14.875" style="3" customWidth="1"/>
    <col min="6" max="6" width="13.5" style="3" bestFit="1" customWidth="1"/>
    <col min="7" max="42" width="8.75" style="41"/>
    <col min="43" max="16384" width="8.75" style="1"/>
  </cols>
  <sheetData>
    <row r="1" spans="1:6" ht="47.25" x14ac:dyDescent="0.25">
      <c r="A1" s="18"/>
      <c r="B1" s="18"/>
      <c r="C1" s="17"/>
      <c r="D1" s="5" t="s">
        <v>62</v>
      </c>
      <c r="E1" s="5" t="s">
        <v>61</v>
      </c>
      <c r="F1" s="5" t="s">
        <v>56</v>
      </c>
    </row>
    <row r="2" spans="1:6" x14ac:dyDescent="0.25">
      <c r="A2" s="69" t="s">
        <v>47</v>
      </c>
      <c r="B2" s="69"/>
      <c r="C2" s="69"/>
      <c r="D2" s="18"/>
      <c r="E2" s="19"/>
      <c r="F2" s="20"/>
    </row>
    <row r="3" spans="1:6" x14ac:dyDescent="0.25">
      <c r="A3" s="4"/>
      <c r="B3" s="4"/>
      <c r="C3" s="21" t="s">
        <v>7</v>
      </c>
      <c r="D3" s="6">
        <v>20652</v>
      </c>
      <c r="E3" s="6">
        <v>20652</v>
      </c>
      <c r="F3" s="22">
        <v>18931</v>
      </c>
    </row>
    <row r="4" spans="1:6" x14ac:dyDescent="0.25">
      <c r="A4" s="4"/>
      <c r="B4" s="4"/>
      <c r="C4" s="21" t="s">
        <v>9</v>
      </c>
      <c r="D4" s="7">
        <v>8300</v>
      </c>
      <c r="E4" s="7">
        <v>8300</v>
      </c>
      <c r="F4" s="23">
        <v>7608.37</v>
      </c>
    </row>
    <row r="5" spans="1:6" x14ac:dyDescent="0.25">
      <c r="A5" s="4"/>
      <c r="B5" s="4"/>
      <c r="C5" s="21" t="s">
        <v>10</v>
      </c>
      <c r="D5" s="8">
        <f>SUM(D3:D4)</f>
        <v>28952</v>
      </c>
      <c r="E5" s="8">
        <f>SUM(E3:E4)</f>
        <v>28952</v>
      </c>
      <c r="F5" s="24">
        <f>SUM(F3:F4)</f>
        <v>26539.37</v>
      </c>
    </row>
    <row r="6" spans="1:6" x14ac:dyDescent="0.25">
      <c r="A6" s="4" t="s">
        <v>8</v>
      </c>
      <c r="B6" s="4"/>
      <c r="C6" s="21" t="s">
        <v>48</v>
      </c>
      <c r="D6" s="6">
        <v>868</v>
      </c>
      <c r="E6" s="6">
        <v>868</v>
      </c>
      <c r="F6" s="22">
        <v>721.8</v>
      </c>
    </row>
    <row r="7" spans="1:6" x14ac:dyDescent="0.25">
      <c r="A7" s="4" t="s">
        <v>64</v>
      </c>
      <c r="B7" s="4"/>
      <c r="C7" s="21" t="s">
        <v>12</v>
      </c>
      <c r="D7" s="6">
        <v>10324</v>
      </c>
      <c r="E7" s="6">
        <v>10324</v>
      </c>
      <c r="F7" s="6">
        <v>10324</v>
      </c>
    </row>
    <row r="8" spans="1:6" x14ac:dyDescent="0.25">
      <c r="A8" s="4" t="s">
        <v>27</v>
      </c>
      <c r="B8" s="4"/>
      <c r="C8" s="21" t="s">
        <v>13</v>
      </c>
      <c r="D8" s="6">
        <v>175</v>
      </c>
      <c r="E8" s="6">
        <v>175</v>
      </c>
      <c r="F8" s="6">
        <v>175</v>
      </c>
    </row>
    <row r="9" spans="1:6" x14ac:dyDescent="0.25">
      <c r="A9" s="4" t="s">
        <v>11</v>
      </c>
      <c r="B9" s="4"/>
      <c r="C9" s="21" t="s">
        <v>49</v>
      </c>
      <c r="D9" s="6">
        <v>428</v>
      </c>
      <c r="E9" s="6">
        <v>428</v>
      </c>
      <c r="F9" s="6">
        <v>428</v>
      </c>
    </row>
    <row r="10" spans="1:6" x14ac:dyDescent="0.25">
      <c r="A10" s="4" t="s">
        <v>63</v>
      </c>
      <c r="B10" s="4"/>
      <c r="C10" s="21" t="s">
        <v>50</v>
      </c>
      <c r="D10" s="6">
        <v>2316</v>
      </c>
      <c r="E10" s="6">
        <v>2316</v>
      </c>
      <c r="F10" s="22">
        <v>2093.63</v>
      </c>
    </row>
    <row r="11" spans="1:6" x14ac:dyDescent="0.25">
      <c r="A11" s="4"/>
      <c r="B11" s="4"/>
      <c r="C11" s="21" t="s">
        <v>14</v>
      </c>
      <c r="D11" s="6">
        <v>350</v>
      </c>
      <c r="E11" s="6">
        <v>350</v>
      </c>
      <c r="F11" s="22">
        <f>SUM(44.5+250)</f>
        <v>294.5</v>
      </c>
    </row>
    <row r="12" spans="1:6" x14ac:dyDescent="0.25">
      <c r="A12" s="4"/>
      <c r="B12" s="4"/>
      <c r="C12" s="21" t="s">
        <v>15</v>
      </c>
      <c r="D12" s="7">
        <v>500</v>
      </c>
      <c r="E12" s="7">
        <v>500</v>
      </c>
      <c r="F12" s="23">
        <v>33.520000000000003</v>
      </c>
    </row>
    <row r="13" spans="1:6" x14ac:dyDescent="0.25">
      <c r="A13" s="4"/>
      <c r="B13" s="4"/>
      <c r="C13" s="21" t="s">
        <v>16</v>
      </c>
      <c r="D13" s="8">
        <f>SUM(D5:D12)</f>
        <v>43913</v>
      </c>
      <c r="E13" s="8">
        <f>SUM(E5:E12)</f>
        <v>43913</v>
      </c>
      <c r="F13" s="24">
        <f>SUM(F5:F12)</f>
        <v>40609.819999999992</v>
      </c>
    </row>
    <row r="14" spans="1:6" x14ac:dyDescent="0.25">
      <c r="A14" s="4"/>
      <c r="B14" s="4"/>
      <c r="C14" s="21" t="s">
        <v>17</v>
      </c>
      <c r="D14" s="7">
        <v>-4500</v>
      </c>
      <c r="E14" s="7">
        <v>-4500</v>
      </c>
      <c r="F14" s="7">
        <v>-4500</v>
      </c>
    </row>
    <row r="15" spans="1:6" x14ac:dyDescent="0.25">
      <c r="A15" s="4"/>
      <c r="B15" s="4"/>
      <c r="C15" s="21" t="s">
        <v>18</v>
      </c>
      <c r="D15" s="8">
        <f>D13+D14</f>
        <v>39413</v>
      </c>
      <c r="E15" s="8">
        <f t="shared" ref="E15:F15" si="0">E13+E14</f>
        <v>39413</v>
      </c>
      <c r="F15" s="8">
        <f t="shared" si="0"/>
        <v>36109.819999999992</v>
      </c>
    </row>
    <row r="16" spans="1:6" x14ac:dyDescent="0.25">
      <c r="A16" s="69" t="s">
        <v>51</v>
      </c>
      <c r="B16" s="69"/>
      <c r="C16" s="69"/>
      <c r="D16" s="25"/>
      <c r="E16" s="9"/>
      <c r="F16" s="22"/>
    </row>
    <row r="17" spans="1:6" x14ac:dyDescent="0.25">
      <c r="A17" s="4" t="s">
        <v>68</v>
      </c>
      <c r="B17" s="4"/>
      <c r="C17" s="21" t="s">
        <v>60</v>
      </c>
      <c r="D17" s="6">
        <v>11700</v>
      </c>
      <c r="E17" s="6">
        <v>11700</v>
      </c>
      <c r="F17" s="22">
        <v>9065.52</v>
      </c>
    </row>
    <row r="18" spans="1:6" x14ac:dyDescent="0.25">
      <c r="A18" s="4"/>
      <c r="B18" s="4"/>
      <c r="C18" s="21" t="s">
        <v>19</v>
      </c>
      <c r="D18" s="6">
        <v>895.05</v>
      </c>
      <c r="E18" s="6">
        <v>895.05</v>
      </c>
      <c r="F18" s="6">
        <v>895.05</v>
      </c>
    </row>
    <row r="19" spans="1:6" x14ac:dyDescent="0.25">
      <c r="A19" s="4"/>
      <c r="B19" s="4"/>
      <c r="C19" s="21" t="s">
        <v>20</v>
      </c>
      <c r="D19" s="7">
        <v>351</v>
      </c>
      <c r="E19" s="7">
        <v>351</v>
      </c>
      <c r="F19" s="23">
        <v>360.9</v>
      </c>
    </row>
    <row r="20" spans="1:6" x14ac:dyDescent="0.25">
      <c r="A20" s="4"/>
      <c r="B20" s="4"/>
      <c r="C20" s="21" t="s">
        <v>21</v>
      </c>
      <c r="D20" s="8">
        <f>D17+D18+D19</f>
        <v>12946.05</v>
      </c>
      <c r="E20" s="8">
        <f>E17+E18+E19</f>
        <v>12946.05</v>
      </c>
      <c r="F20" s="24">
        <f>SUM(F17:F19)</f>
        <v>10321.469999999999</v>
      </c>
    </row>
    <row r="21" spans="1:6" x14ac:dyDescent="0.25">
      <c r="A21" s="69" t="s">
        <v>52</v>
      </c>
      <c r="B21" s="69"/>
      <c r="C21" s="69"/>
      <c r="D21" s="9"/>
      <c r="E21" s="9"/>
      <c r="F21" s="22"/>
    </row>
    <row r="22" spans="1:6" x14ac:dyDescent="0.25">
      <c r="A22" s="4"/>
      <c r="B22" s="4"/>
      <c r="C22" s="21" t="s">
        <v>22</v>
      </c>
      <c r="D22" s="6">
        <v>150</v>
      </c>
      <c r="E22" s="6">
        <v>150</v>
      </c>
      <c r="F22" s="22">
        <v>153.34</v>
      </c>
    </row>
    <row r="23" spans="1:6" x14ac:dyDescent="0.25">
      <c r="A23" s="4" t="s">
        <v>74</v>
      </c>
      <c r="B23" s="4"/>
      <c r="C23" s="21" t="s">
        <v>23</v>
      </c>
      <c r="D23" s="6">
        <v>0</v>
      </c>
      <c r="E23" s="6">
        <v>0</v>
      </c>
      <c r="F23" s="22">
        <v>133</v>
      </c>
    </row>
    <row r="24" spans="1:6" x14ac:dyDescent="0.25">
      <c r="A24" s="4"/>
      <c r="B24" s="4"/>
      <c r="C24" s="21" t="s">
        <v>24</v>
      </c>
      <c r="D24" s="6">
        <v>2600</v>
      </c>
      <c r="E24" s="6">
        <v>2600</v>
      </c>
      <c r="F24" s="22">
        <v>800</v>
      </c>
    </row>
    <row r="25" spans="1:6" x14ac:dyDescent="0.25">
      <c r="A25" s="4"/>
      <c r="B25" s="4"/>
      <c r="C25" s="21" t="s">
        <v>25</v>
      </c>
      <c r="D25" s="6">
        <v>100</v>
      </c>
      <c r="E25" s="6">
        <v>100</v>
      </c>
      <c r="F25" s="22">
        <v>60</v>
      </c>
    </row>
    <row r="26" spans="1:6" x14ac:dyDescent="0.25">
      <c r="A26" s="4"/>
      <c r="B26" s="4"/>
      <c r="C26" s="21" t="s">
        <v>26</v>
      </c>
      <c r="D26" s="6">
        <v>200</v>
      </c>
      <c r="E26" s="6">
        <v>200</v>
      </c>
      <c r="F26" s="22">
        <v>129.85</v>
      </c>
    </row>
    <row r="27" spans="1:6" x14ac:dyDescent="0.25">
      <c r="A27" s="4"/>
      <c r="B27" s="4"/>
      <c r="C27" s="21" t="s">
        <v>28</v>
      </c>
      <c r="D27" s="6">
        <v>0</v>
      </c>
      <c r="E27" s="6">
        <v>0</v>
      </c>
      <c r="F27" s="6">
        <v>0</v>
      </c>
    </row>
    <row r="28" spans="1:6" x14ac:dyDescent="0.25">
      <c r="A28" s="4"/>
      <c r="B28" s="4"/>
      <c r="C28" s="21" t="s">
        <v>29</v>
      </c>
      <c r="D28" s="7">
        <v>1200</v>
      </c>
      <c r="E28" s="7">
        <v>1200</v>
      </c>
      <c r="F28" s="22">
        <v>1094.54</v>
      </c>
    </row>
    <row r="29" spans="1:6" x14ac:dyDescent="0.25">
      <c r="A29" s="4"/>
      <c r="B29" s="4"/>
      <c r="C29" s="21" t="s">
        <v>30</v>
      </c>
      <c r="D29" s="8">
        <f>SUM(D22:D28)</f>
        <v>4250</v>
      </c>
      <c r="E29" s="8">
        <f>SUM(E22:E28)</f>
        <v>4250</v>
      </c>
      <c r="F29" s="24">
        <f>SUM(F22:F28)</f>
        <v>2370.73</v>
      </c>
    </row>
    <row r="30" spans="1:6" x14ac:dyDescent="0.25">
      <c r="A30" s="67" t="s">
        <v>54</v>
      </c>
      <c r="B30" s="67"/>
      <c r="C30" s="67"/>
      <c r="D30" s="11"/>
      <c r="E30" s="11"/>
      <c r="F30" s="26"/>
    </row>
    <row r="31" spans="1:6" x14ac:dyDescent="0.25">
      <c r="A31" s="68"/>
      <c r="B31" s="68"/>
      <c r="C31" s="27" t="s">
        <v>59</v>
      </c>
      <c r="D31" s="12">
        <v>300</v>
      </c>
      <c r="E31" s="12">
        <v>275</v>
      </c>
      <c r="F31" s="26">
        <v>300</v>
      </c>
    </row>
    <row r="32" spans="1:6" x14ac:dyDescent="0.25">
      <c r="A32" s="2"/>
      <c r="B32" s="2"/>
      <c r="C32" s="27" t="s">
        <v>45</v>
      </c>
      <c r="D32" s="13">
        <f>SUM(D30:D31)</f>
        <v>300</v>
      </c>
      <c r="E32" s="13">
        <f>SUM(E30:E31)</f>
        <v>275</v>
      </c>
      <c r="F32" s="28">
        <f>SUM(F31:F31)</f>
        <v>300</v>
      </c>
    </row>
    <row r="33" spans="1:6" x14ac:dyDescent="0.25">
      <c r="A33" s="2"/>
      <c r="B33" s="2"/>
      <c r="C33" s="27"/>
      <c r="D33" s="29"/>
      <c r="E33" s="14"/>
      <c r="F33" s="26"/>
    </row>
    <row r="34" spans="1:6" ht="18" x14ac:dyDescent="0.25">
      <c r="A34" s="70" t="s">
        <v>76</v>
      </c>
      <c r="B34" s="70"/>
      <c r="C34" s="71"/>
      <c r="D34" s="15">
        <f>D15+D20+D29+D32</f>
        <v>56909.05</v>
      </c>
      <c r="E34" s="15">
        <f t="shared" ref="E34:F34" si="1">E15+E20+E29+E32</f>
        <v>56884.05</v>
      </c>
      <c r="F34" s="15">
        <f t="shared" si="1"/>
        <v>49102.02</v>
      </c>
    </row>
    <row r="35" spans="1:6" ht="18" x14ac:dyDescent="0.25">
      <c r="A35" s="30"/>
      <c r="B35" s="30"/>
      <c r="C35" s="31"/>
      <c r="D35" s="15"/>
      <c r="E35" s="15"/>
      <c r="F35" s="15"/>
    </row>
    <row r="36" spans="1:6" x14ac:dyDescent="0.25">
      <c r="A36" s="69" t="s">
        <v>31</v>
      </c>
      <c r="B36" s="69"/>
      <c r="C36" s="69"/>
      <c r="D36" s="25"/>
      <c r="E36" s="9"/>
      <c r="F36" s="22"/>
    </row>
    <row r="37" spans="1:6" x14ac:dyDescent="0.25">
      <c r="A37" s="4"/>
      <c r="B37" s="4"/>
      <c r="C37" s="21" t="s">
        <v>32</v>
      </c>
      <c r="D37" s="6">
        <v>2500</v>
      </c>
      <c r="E37" s="6">
        <v>2500</v>
      </c>
      <c r="F37" s="22">
        <v>2212.2600000000002</v>
      </c>
    </row>
    <row r="38" spans="1:6" x14ac:dyDescent="0.25">
      <c r="A38" s="4"/>
      <c r="B38" s="4"/>
      <c r="C38" s="21" t="s">
        <v>33</v>
      </c>
      <c r="D38" s="6">
        <v>140</v>
      </c>
      <c r="E38" s="6">
        <v>140</v>
      </c>
      <c r="F38" s="22">
        <v>231.95</v>
      </c>
    </row>
    <row r="39" spans="1:6" x14ac:dyDescent="0.25">
      <c r="A39" s="4"/>
      <c r="B39" s="4"/>
      <c r="C39" s="21" t="s">
        <v>34</v>
      </c>
      <c r="D39" s="6">
        <v>1000</v>
      </c>
      <c r="E39" s="6">
        <v>1000</v>
      </c>
      <c r="F39" s="22">
        <f>SUM(26.47+79.78)</f>
        <v>106.25</v>
      </c>
    </row>
    <row r="40" spans="1:6" x14ac:dyDescent="0.25">
      <c r="A40" s="4"/>
      <c r="B40" s="4"/>
      <c r="C40" s="21" t="s">
        <v>35</v>
      </c>
      <c r="D40" s="6">
        <v>500</v>
      </c>
      <c r="E40" s="6"/>
      <c r="F40" s="22"/>
    </row>
    <row r="41" spans="1:6" x14ac:dyDescent="0.25">
      <c r="A41" s="4"/>
      <c r="B41" s="4"/>
      <c r="C41" s="21" t="s">
        <v>36</v>
      </c>
      <c r="D41" s="6">
        <v>2500</v>
      </c>
      <c r="E41" s="6">
        <v>2500</v>
      </c>
      <c r="F41" s="22">
        <v>2399.73</v>
      </c>
    </row>
    <row r="42" spans="1:6" x14ac:dyDescent="0.25">
      <c r="A42" s="4"/>
      <c r="B42" s="4"/>
      <c r="C42" s="21" t="s">
        <v>37</v>
      </c>
      <c r="D42" s="6">
        <v>500</v>
      </c>
      <c r="E42" s="6">
        <v>500</v>
      </c>
      <c r="F42" s="22">
        <v>500</v>
      </c>
    </row>
    <row r="43" spans="1:6" x14ac:dyDescent="0.25">
      <c r="A43" s="4"/>
      <c r="B43" s="4"/>
      <c r="C43" s="21" t="s">
        <v>38</v>
      </c>
      <c r="D43" s="6">
        <v>200</v>
      </c>
      <c r="E43" s="6">
        <v>200</v>
      </c>
      <c r="F43" s="22">
        <v>50</v>
      </c>
    </row>
    <row r="44" spans="1:6" x14ac:dyDescent="0.25">
      <c r="A44" s="4"/>
      <c r="B44" s="4"/>
      <c r="C44" s="21" t="s">
        <v>39</v>
      </c>
      <c r="D44" s="6">
        <v>1500</v>
      </c>
      <c r="E44" s="6">
        <v>1400</v>
      </c>
      <c r="F44" s="22">
        <v>1444.8</v>
      </c>
    </row>
    <row r="45" spans="1:6" x14ac:dyDescent="0.25">
      <c r="A45" s="2"/>
      <c r="B45" s="2"/>
      <c r="C45" s="27" t="s">
        <v>44</v>
      </c>
      <c r="D45" s="10">
        <v>200</v>
      </c>
      <c r="E45" s="10">
        <v>200</v>
      </c>
      <c r="F45" s="32">
        <f>SUM(16.94+48.65)</f>
        <v>65.59</v>
      </c>
    </row>
    <row r="46" spans="1:6" x14ac:dyDescent="0.25">
      <c r="A46" s="4"/>
      <c r="B46" s="4"/>
      <c r="C46" s="21" t="s">
        <v>40</v>
      </c>
      <c r="D46" s="16">
        <f>SUM(D37:D45)</f>
        <v>9040</v>
      </c>
      <c r="E46" s="16">
        <f>SUM(E37:E45)</f>
        <v>8440</v>
      </c>
      <c r="F46" s="24">
        <f>SUM(F37:F44)</f>
        <v>6944.9900000000007</v>
      </c>
    </row>
    <row r="47" spans="1:6" x14ac:dyDescent="0.25">
      <c r="A47" s="69" t="s">
        <v>53</v>
      </c>
      <c r="B47" s="69"/>
      <c r="C47" s="69"/>
      <c r="D47" s="25"/>
      <c r="E47" s="9"/>
      <c r="F47" s="22"/>
    </row>
    <row r="48" spans="1:6" x14ac:dyDescent="0.25">
      <c r="A48" s="4"/>
      <c r="B48" s="4"/>
      <c r="C48" s="21" t="s">
        <v>41</v>
      </c>
      <c r="D48" s="6">
        <v>6522</v>
      </c>
      <c r="E48" s="6">
        <v>5499</v>
      </c>
      <c r="F48" s="22">
        <v>5826</v>
      </c>
    </row>
    <row r="49" spans="1:6" x14ac:dyDescent="0.25">
      <c r="A49" s="4"/>
      <c r="B49" s="4"/>
      <c r="C49" s="21" t="s">
        <v>42</v>
      </c>
      <c r="D49" s="6">
        <v>448</v>
      </c>
      <c r="E49" s="7">
        <v>499</v>
      </c>
      <c r="F49" s="22">
        <v>400</v>
      </c>
    </row>
    <row r="50" spans="1:6" x14ac:dyDescent="0.25">
      <c r="A50" s="2"/>
      <c r="B50" s="2"/>
      <c r="C50" s="33" t="s">
        <v>57</v>
      </c>
      <c r="D50" s="12">
        <v>450</v>
      </c>
      <c r="E50" s="10"/>
      <c r="F50" s="26">
        <v>450</v>
      </c>
    </row>
    <row r="51" spans="1:6" x14ac:dyDescent="0.25">
      <c r="A51" s="2"/>
      <c r="B51" s="2"/>
      <c r="C51" s="33" t="s">
        <v>73</v>
      </c>
      <c r="D51" s="12">
        <v>213</v>
      </c>
      <c r="E51" s="10"/>
      <c r="F51" s="26"/>
    </row>
    <row r="52" spans="1:6" x14ac:dyDescent="0.25">
      <c r="A52" s="2" t="s">
        <v>92</v>
      </c>
      <c r="B52" s="2"/>
      <c r="C52" s="33" t="s">
        <v>58</v>
      </c>
      <c r="D52" s="12">
        <v>80</v>
      </c>
      <c r="E52" s="12"/>
      <c r="F52" s="26">
        <v>80</v>
      </c>
    </row>
    <row r="53" spans="1:6" x14ac:dyDescent="0.25">
      <c r="A53" s="4"/>
      <c r="B53" s="4"/>
      <c r="C53" s="21" t="s">
        <v>43</v>
      </c>
      <c r="D53" s="8">
        <f>SUM(D48:D52)</f>
        <v>7713</v>
      </c>
      <c r="E53" s="8">
        <f>SUM(E48:E52)</f>
        <v>5998</v>
      </c>
      <c r="F53" s="24">
        <f>SUM(F48:F52)</f>
        <v>6756</v>
      </c>
    </row>
    <row r="54" spans="1:6" x14ac:dyDescent="0.25">
      <c r="A54" s="4"/>
      <c r="B54" s="4"/>
      <c r="C54" s="21"/>
      <c r="D54" s="8"/>
      <c r="E54" s="8"/>
      <c r="F54" s="24"/>
    </row>
    <row r="55" spans="1:6" ht="18" x14ac:dyDescent="0.25">
      <c r="A55" s="70" t="s">
        <v>77</v>
      </c>
      <c r="B55" s="70"/>
      <c r="C55" s="71"/>
      <c r="D55" s="15">
        <f>D53+D46</f>
        <v>16753</v>
      </c>
      <c r="E55" s="15">
        <f t="shared" ref="E55:F55" si="2">E53+E46</f>
        <v>14438</v>
      </c>
      <c r="F55" s="15">
        <f t="shared" si="2"/>
        <v>13700.990000000002</v>
      </c>
    </row>
    <row r="56" spans="1:6" ht="18" x14ac:dyDescent="0.25">
      <c r="A56" s="30"/>
      <c r="B56" s="30"/>
      <c r="C56" s="31"/>
      <c r="D56" s="15"/>
      <c r="E56" s="15"/>
      <c r="F56" s="15"/>
    </row>
    <row r="57" spans="1:6" x14ac:dyDescent="0.25">
      <c r="A57" s="69" t="s">
        <v>46</v>
      </c>
      <c r="B57" s="69"/>
      <c r="C57" s="69"/>
      <c r="D57" s="25"/>
      <c r="E57" s="9"/>
      <c r="F57" s="22"/>
    </row>
    <row r="58" spans="1:6" x14ac:dyDescent="0.25">
      <c r="A58" s="4" t="s">
        <v>0</v>
      </c>
      <c r="B58" s="4"/>
      <c r="C58" s="21" t="s">
        <v>1</v>
      </c>
      <c r="D58" s="6" t="s">
        <v>55</v>
      </c>
      <c r="E58" s="6">
        <v>500</v>
      </c>
      <c r="F58" s="22">
        <v>1000</v>
      </c>
    </row>
    <row r="59" spans="1:6" x14ac:dyDescent="0.25">
      <c r="A59" s="4"/>
      <c r="B59" s="4"/>
      <c r="C59" s="21" t="s">
        <v>2</v>
      </c>
      <c r="D59" s="6" t="s">
        <v>55</v>
      </c>
      <c r="E59" s="6">
        <v>200</v>
      </c>
      <c r="F59" s="22">
        <v>500</v>
      </c>
    </row>
    <row r="60" spans="1:6" x14ac:dyDescent="0.25">
      <c r="A60" s="4"/>
      <c r="B60" s="4"/>
      <c r="C60" s="21" t="s">
        <v>3</v>
      </c>
      <c r="D60" s="6" t="s">
        <v>55</v>
      </c>
      <c r="E60" s="6">
        <v>100</v>
      </c>
      <c r="F60" s="22">
        <v>250</v>
      </c>
    </row>
    <row r="61" spans="1:6" x14ac:dyDescent="0.25">
      <c r="A61" s="4"/>
      <c r="B61" s="4"/>
      <c r="C61" s="21" t="s">
        <v>4</v>
      </c>
      <c r="D61" s="6" t="s">
        <v>55</v>
      </c>
      <c r="E61" s="6">
        <v>100</v>
      </c>
      <c r="F61" s="22">
        <v>250</v>
      </c>
    </row>
    <row r="62" spans="1:6" x14ac:dyDescent="0.25">
      <c r="A62" s="4"/>
      <c r="B62" s="4"/>
      <c r="C62" s="21" t="s">
        <v>5</v>
      </c>
      <c r="D62" s="6" t="s">
        <v>55</v>
      </c>
      <c r="E62" s="6" t="s">
        <v>55</v>
      </c>
      <c r="F62" s="22">
        <v>393</v>
      </c>
    </row>
    <row r="63" spans="1:6" x14ac:dyDescent="0.25">
      <c r="A63" s="4"/>
      <c r="B63" s="4"/>
      <c r="C63" s="21" t="s">
        <v>6</v>
      </c>
      <c r="D63" s="6" t="s">
        <v>55</v>
      </c>
      <c r="E63" s="16">
        <f>SUM(E58:E62)</f>
        <v>900</v>
      </c>
      <c r="F63" s="24">
        <f>SUM(F58:F62)</f>
        <v>2393</v>
      </c>
    </row>
    <row r="64" spans="1:6" x14ac:dyDescent="0.25">
      <c r="A64" s="34"/>
      <c r="B64" s="34"/>
      <c r="C64" s="34"/>
      <c r="D64" s="34"/>
      <c r="E64" s="92"/>
      <c r="F64" s="92"/>
    </row>
    <row r="65" spans="1:6" x14ac:dyDescent="0.25">
      <c r="A65" s="35"/>
      <c r="B65" s="34"/>
      <c r="C65" s="36" t="s">
        <v>69</v>
      </c>
      <c r="D65" s="37"/>
      <c r="E65" s="93"/>
      <c r="F65" s="93"/>
    </row>
    <row r="66" spans="1:6" x14ac:dyDescent="0.25">
      <c r="A66" s="35"/>
      <c r="B66" s="35" t="s">
        <v>8</v>
      </c>
      <c r="C66" s="38" t="s">
        <v>70</v>
      </c>
      <c r="D66" s="43">
        <f>D5*0.03</f>
        <v>868.56</v>
      </c>
      <c r="E66" s="93"/>
      <c r="F66" s="93"/>
    </row>
    <row r="67" spans="1:6" x14ac:dyDescent="0.25">
      <c r="A67" s="35"/>
      <c r="B67" s="39" t="s">
        <v>64</v>
      </c>
      <c r="C67" s="38" t="s">
        <v>66</v>
      </c>
      <c r="D67" s="43">
        <f>$D$7</f>
        <v>10324</v>
      </c>
      <c r="E67" s="93"/>
      <c r="F67" s="93"/>
    </row>
    <row r="68" spans="1:6" x14ac:dyDescent="0.25">
      <c r="A68" s="34"/>
      <c r="B68" s="39" t="s">
        <v>27</v>
      </c>
      <c r="C68" s="38" t="s">
        <v>67</v>
      </c>
      <c r="D68" s="43">
        <f>$D$8</f>
        <v>175</v>
      </c>
      <c r="E68" s="93"/>
      <c r="F68" s="93"/>
    </row>
    <row r="69" spans="1:6" x14ac:dyDescent="0.25">
      <c r="A69" s="34"/>
      <c r="B69" s="35" t="s">
        <v>11</v>
      </c>
      <c r="C69" s="38" t="s">
        <v>71</v>
      </c>
      <c r="D69" s="43">
        <f>0.015*D5</f>
        <v>434.28</v>
      </c>
      <c r="E69" s="93"/>
      <c r="F69" s="93"/>
    </row>
    <row r="70" spans="1:6" x14ac:dyDescent="0.25">
      <c r="A70" s="34"/>
      <c r="B70" s="35" t="s">
        <v>63</v>
      </c>
      <c r="C70" s="38" t="s">
        <v>72</v>
      </c>
      <c r="D70" s="43">
        <f>0.08*D5</f>
        <v>2316.16</v>
      </c>
      <c r="E70" s="93"/>
      <c r="F70" s="93"/>
    </row>
    <row r="71" spans="1:6" x14ac:dyDescent="0.25">
      <c r="A71" s="34"/>
      <c r="B71" s="39" t="s">
        <v>68</v>
      </c>
      <c r="C71" s="38" t="s">
        <v>93</v>
      </c>
      <c r="D71" s="43"/>
      <c r="E71" s="93"/>
      <c r="F71" s="93"/>
    </row>
    <row r="72" spans="1:6" x14ac:dyDescent="0.25">
      <c r="A72" s="34"/>
      <c r="B72" s="39" t="s">
        <v>74</v>
      </c>
      <c r="C72" s="35" t="s">
        <v>65</v>
      </c>
      <c r="D72" s="34"/>
      <c r="E72" s="93"/>
      <c r="F72" s="93"/>
    </row>
    <row r="73" spans="1:6" s="41" customFormat="1" ht="30" x14ac:dyDescent="0.25">
      <c r="A73" s="94"/>
      <c r="B73" s="95" t="s">
        <v>92</v>
      </c>
      <c r="C73" s="40" t="s">
        <v>75</v>
      </c>
      <c r="D73" s="34"/>
      <c r="E73" s="93"/>
      <c r="F73" s="93"/>
    </row>
    <row r="74" spans="1:6" s="41" customFormat="1" ht="16.5" thickBot="1" x14ac:dyDescent="0.3">
      <c r="E74" s="42"/>
      <c r="F74" s="42"/>
    </row>
    <row r="75" spans="1:6" s="41" customFormat="1" ht="16.5" thickTop="1" x14ac:dyDescent="0.25">
      <c r="C75" s="60" t="s">
        <v>94</v>
      </c>
      <c r="D75" s="61">
        <v>32</v>
      </c>
      <c r="E75" s="42"/>
      <c r="F75" s="42"/>
    </row>
    <row r="76" spans="1:6" s="41" customFormat="1" x14ac:dyDescent="0.25">
      <c r="B76" s="59"/>
      <c r="C76" s="62" t="s">
        <v>95</v>
      </c>
      <c r="D76" s="63">
        <v>61136.25</v>
      </c>
      <c r="E76" s="42"/>
      <c r="F76" s="42"/>
    </row>
    <row r="77" spans="1:6" s="41" customFormat="1" x14ac:dyDescent="0.25">
      <c r="C77" s="62" t="s">
        <v>96</v>
      </c>
      <c r="D77" s="63">
        <f>(D76/D75)/52</f>
        <v>36.740534855769234</v>
      </c>
      <c r="E77" s="42"/>
      <c r="F77" s="42"/>
    </row>
    <row r="78" spans="1:6" s="41" customFormat="1" x14ac:dyDescent="0.25">
      <c r="C78" s="62" t="s">
        <v>97</v>
      </c>
      <c r="D78" s="63">
        <f>(D34/52)/D75</f>
        <v>34.200150240384616</v>
      </c>
      <c r="E78" s="42"/>
      <c r="F78" s="42"/>
    </row>
    <row r="79" spans="1:6" s="41" customFormat="1" ht="16.5" thickBot="1" x14ac:dyDescent="0.3">
      <c r="C79" s="64" t="s">
        <v>103</v>
      </c>
      <c r="D79" s="76" t="s">
        <v>104</v>
      </c>
      <c r="E79" s="42"/>
      <c r="F79" s="42"/>
    </row>
    <row r="80" spans="1:6" s="41" customFormat="1" ht="16.5" thickTop="1" x14ac:dyDescent="0.25">
      <c r="E80" s="42"/>
      <c r="F80" s="42"/>
    </row>
    <row r="81" spans="1:6" s="41" customFormat="1" ht="16.5" thickBot="1" x14ac:dyDescent="0.3">
      <c r="E81" s="42"/>
      <c r="F81" s="42"/>
    </row>
    <row r="82" spans="1:6" s="65" customFormat="1" ht="16.5" thickTop="1" x14ac:dyDescent="0.25">
      <c r="A82" s="77" t="s">
        <v>98</v>
      </c>
      <c r="B82" s="78"/>
      <c r="C82" s="78"/>
      <c r="D82" s="78"/>
      <c r="E82" s="79"/>
      <c r="F82" s="66"/>
    </row>
    <row r="83" spans="1:6" s="41" customFormat="1" ht="54.75" customHeight="1" x14ac:dyDescent="0.25">
      <c r="A83" s="80" t="s">
        <v>101</v>
      </c>
      <c r="B83" s="81"/>
      <c r="C83" s="81"/>
      <c r="D83" s="81"/>
      <c r="E83" s="82"/>
      <c r="F83" s="42"/>
    </row>
    <row r="84" spans="1:6" s="41" customFormat="1" x14ac:dyDescent="0.25">
      <c r="A84" s="83"/>
      <c r="B84" s="84" t="s">
        <v>102</v>
      </c>
      <c r="C84" s="85"/>
      <c r="D84" s="85"/>
      <c r="E84" s="86"/>
      <c r="F84" s="42"/>
    </row>
    <row r="85" spans="1:6" s="41" customFormat="1" x14ac:dyDescent="0.25">
      <c r="A85" s="83"/>
      <c r="B85" s="84" t="s">
        <v>99</v>
      </c>
      <c r="C85" s="85"/>
      <c r="D85" s="85"/>
      <c r="E85" s="86"/>
      <c r="F85" s="42"/>
    </row>
    <row r="86" spans="1:6" s="41" customFormat="1" x14ac:dyDescent="0.25">
      <c r="A86" s="83"/>
      <c r="B86" s="84" t="s">
        <v>100</v>
      </c>
      <c r="C86" s="85"/>
      <c r="D86" s="85"/>
      <c r="E86" s="86"/>
      <c r="F86" s="42"/>
    </row>
    <row r="87" spans="1:6" s="41" customFormat="1" ht="42" customHeight="1" thickBot="1" x14ac:dyDescent="0.3">
      <c r="A87" s="87"/>
      <c r="B87" s="88">
        <v>10200</v>
      </c>
      <c r="C87" s="89"/>
      <c r="D87" s="90"/>
      <c r="E87" s="91"/>
      <c r="F87" s="42"/>
    </row>
    <row r="88" spans="1:6" s="41" customFormat="1" ht="16.5" thickTop="1" x14ac:dyDescent="0.25">
      <c r="E88" s="42"/>
      <c r="F88" s="42"/>
    </row>
    <row r="89" spans="1:6" s="41" customFormat="1" x14ac:dyDescent="0.25">
      <c r="E89" s="42"/>
      <c r="F89" s="42"/>
    </row>
    <row r="90" spans="1:6" s="41" customFormat="1" x14ac:dyDescent="0.25">
      <c r="E90" s="42"/>
      <c r="F90" s="42"/>
    </row>
    <row r="91" spans="1:6" s="41" customFormat="1" x14ac:dyDescent="0.25">
      <c r="E91" s="42"/>
      <c r="F91" s="42"/>
    </row>
    <row r="92" spans="1:6" s="41" customFormat="1" x14ac:dyDescent="0.25">
      <c r="E92" s="42"/>
      <c r="F92" s="42"/>
    </row>
    <row r="93" spans="1:6" s="41" customFormat="1" x14ac:dyDescent="0.25">
      <c r="E93" s="42"/>
      <c r="F93" s="42"/>
    </row>
    <row r="94" spans="1:6" s="41" customFormat="1" x14ac:dyDescent="0.25">
      <c r="E94" s="42"/>
      <c r="F94" s="42"/>
    </row>
    <row r="95" spans="1:6" s="41" customFormat="1" x14ac:dyDescent="0.25">
      <c r="E95" s="42"/>
      <c r="F95" s="42"/>
    </row>
    <row r="96" spans="1:6" s="41" customFormat="1" x14ac:dyDescent="0.25">
      <c r="E96" s="42"/>
      <c r="F96" s="42"/>
    </row>
    <row r="97" spans="5:6" s="41" customFormat="1" x14ac:dyDescent="0.25">
      <c r="E97" s="42"/>
      <c r="F97" s="42"/>
    </row>
    <row r="98" spans="5:6" s="41" customFormat="1" x14ac:dyDescent="0.25">
      <c r="E98" s="42"/>
      <c r="F98" s="42"/>
    </row>
    <row r="99" spans="5:6" s="41" customFormat="1" x14ac:dyDescent="0.25">
      <c r="E99" s="42"/>
      <c r="F99" s="42"/>
    </row>
    <row r="100" spans="5:6" s="41" customFormat="1" x14ac:dyDescent="0.25">
      <c r="E100" s="42"/>
      <c r="F100" s="42"/>
    </row>
    <row r="101" spans="5:6" s="41" customFormat="1" x14ac:dyDescent="0.25">
      <c r="E101" s="42"/>
      <c r="F101" s="42"/>
    </row>
    <row r="102" spans="5:6" s="41" customFormat="1" x14ac:dyDescent="0.25">
      <c r="E102" s="42"/>
      <c r="F102" s="42"/>
    </row>
    <row r="103" spans="5:6" s="41" customFormat="1" x14ac:dyDescent="0.25">
      <c r="E103" s="42"/>
      <c r="F103" s="42"/>
    </row>
    <row r="104" spans="5:6" s="41" customFormat="1" x14ac:dyDescent="0.25">
      <c r="E104" s="42"/>
      <c r="F104" s="42"/>
    </row>
    <row r="105" spans="5:6" s="41" customFormat="1" x14ac:dyDescent="0.25">
      <c r="E105" s="42"/>
      <c r="F105" s="42"/>
    </row>
    <row r="106" spans="5:6" s="41" customFormat="1" x14ac:dyDescent="0.25">
      <c r="E106" s="42"/>
      <c r="F106" s="42"/>
    </row>
    <row r="107" spans="5:6" s="41" customFormat="1" x14ac:dyDescent="0.25">
      <c r="E107" s="42"/>
      <c r="F107" s="42"/>
    </row>
    <row r="108" spans="5:6" s="41" customFormat="1" x14ac:dyDescent="0.25">
      <c r="E108" s="42"/>
      <c r="F108" s="42"/>
    </row>
    <row r="109" spans="5:6" s="41" customFormat="1" x14ac:dyDescent="0.25">
      <c r="E109" s="42"/>
      <c r="F109" s="42"/>
    </row>
    <row r="110" spans="5:6" s="41" customFormat="1" x14ac:dyDescent="0.25">
      <c r="E110" s="42"/>
      <c r="F110" s="42"/>
    </row>
    <row r="111" spans="5:6" s="41" customFormat="1" x14ac:dyDescent="0.25">
      <c r="E111" s="42"/>
      <c r="F111" s="42"/>
    </row>
    <row r="112" spans="5:6" s="41" customFormat="1" x14ac:dyDescent="0.25">
      <c r="E112" s="42"/>
      <c r="F112" s="42"/>
    </row>
    <row r="113" spans="5:6" s="41" customFormat="1" x14ac:dyDescent="0.25">
      <c r="E113" s="42"/>
      <c r="F113" s="42"/>
    </row>
    <row r="114" spans="5:6" s="41" customFormat="1" x14ac:dyDescent="0.25">
      <c r="E114" s="42"/>
      <c r="F114" s="42"/>
    </row>
    <row r="115" spans="5:6" s="41" customFormat="1" x14ac:dyDescent="0.25">
      <c r="E115" s="42"/>
      <c r="F115" s="42"/>
    </row>
    <row r="116" spans="5:6" s="41" customFormat="1" x14ac:dyDescent="0.25">
      <c r="E116" s="42"/>
      <c r="F116" s="42"/>
    </row>
    <row r="117" spans="5:6" s="41" customFormat="1" x14ac:dyDescent="0.25">
      <c r="E117" s="42"/>
      <c r="F117" s="42"/>
    </row>
    <row r="118" spans="5:6" s="41" customFormat="1" x14ac:dyDescent="0.25">
      <c r="E118" s="42"/>
      <c r="F118" s="42"/>
    </row>
    <row r="119" spans="5:6" s="41" customFormat="1" x14ac:dyDescent="0.25">
      <c r="E119" s="42"/>
      <c r="F119" s="42"/>
    </row>
    <row r="120" spans="5:6" s="41" customFormat="1" x14ac:dyDescent="0.25">
      <c r="E120" s="42"/>
      <c r="F120" s="42"/>
    </row>
    <row r="121" spans="5:6" s="41" customFormat="1" x14ac:dyDescent="0.25">
      <c r="E121" s="42"/>
      <c r="F121" s="42"/>
    </row>
    <row r="122" spans="5:6" s="41" customFormat="1" x14ac:dyDescent="0.25">
      <c r="E122" s="42"/>
      <c r="F122" s="42"/>
    </row>
    <row r="123" spans="5:6" s="41" customFormat="1" x14ac:dyDescent="0.25">
      <c r="E123" s="42"/>
      <c r="F123" s="42"/>
    </row>
    <row r="124" spans="5:6" s="41" customFormat="1" x14ac:dyDescent="0.25">
      <c r="E124" s="42"/>
      <c r="F124" s="42"/>
    </row>
    <row r="125" spans="5:6" s="41" customFormat="1" x14ac:dyDescent="0.25">
      <c r="E125" s="42"/>
      <c r="F125" s="42"/>
    </row>
    <row r="126" spans="5:6" s="41" customFormat="1" x14ac:dyDescent="0.25">
      <c r="E126" s="42"/>
      <c r="F126" s="42"/>
    </row>
    <row r="127" spans="5:6" s="41" customFormat="1" x14ac:dyDescent="0.25">
      <c r="E127" s="42"/>
      <c r="F127" s="42"/>
    </row>
    <row r="128" spans="5:6" s="41" customFormat="1" x14ac:dyDescent="0.25">
      <c r="E128" s="42"/>
      <c r="F128" s="42"/>
    </row>
    <row r="129" spans="5:6" s="41" customFormat="1" x14ac:dyDescent="0.25">
      <c r="E129" s="42"/>
      <c r="F129" s="42"/>
    </row>
    <row r="130" spans="5:6" s="41" customFormat="1" x14ac:dyDescent="0.25">
      <c r="E130" s="42"/>
      <c r="F130" s="42"/>
    </row>
    <row r="131" spans="5:6" s="41" customFormat="1" x14ac:dyDescent="0.25">
      <c r="E131" s="42"/>
      <c r="F131" s="42"/>
    </row>
    <row r="132" spans="5:6" s="41" customFormat="1" x14ac:dyDescent="0.25">
      <c r="E132" s="42"/>
      <c r="F132" s="42"/>
    </row>
    <row r="133" spans="5:6" s="41" customFormat="1" x14ac:dyDescent="0.25">
      <c r="E133" s="42"/>
      <c r="F133" s="42"/>
    </row>
    <row r="134" spans="5:6" s="41" customFormat="1" x14ac:dyDescent="0.25">
      <c r="E134" s="42"/>
      <c r="F134" s="42"/>
    </row>
    <row r="135" spans="5:6" s="41" customFormat="1" x14ac:dyDescent="0.25">
      <c r="E135" s="42"/>
      <c r="F135" s="42"/>
    </row>
    <row r="136" spans="5:6" s="41" customFormat="1" x14ac:dyDescent="0.25">
      <c r="E136" s="42"/>
      <c r="F136" s="42"/>
    </row>
    <row r="137" spans="5:6" s="41" customFormat="1" x14ac:dyDescent="0.25">
      <c r="E137" s="42"/>
      <c r="F137" s="42"/>
    </row>
    <row r="138" spans="5:6" s="41" customFormat="1" x14ac:dyDescent="0.25">
      <c r="E138" s="42"/>
      <c r="F138" s="42"/>
    </row>
    <row r="139" spans="5:6" s="41" customFormat="1" x14ac:dyDescent="0.25">
      <c r="E139" s="42"/>
      <c r="F139" s="42"/>
    </row>
    <row r="140" spans="5:6" s="41" customFormat="1" x14ac:dyDescent="0.25">
      <c r="E140" s="42"/>
      <c r="F140" s="42"/>
    </row>
    <row r="141" spans="5:6" s="41" customFormat="1" x14ac:dyDescent="0.25">
      <c r="E141" s="42"/>
      <c r="F141" s="42"/>
    </row>
    <row r="142" spans="5:6" s="41" customFormat="1" x14ac:dyDescent="0.25">
      <c r="E142" s="42"/>
      <c r="F142" s="42"/>
    </row>
    <row r="143" spans="5:6" s="41" customFormat="1" x14ac:dyDescent="0.25">
      <c r="E143" s="42"/>
      <c r="F143" s="42"/>
    </row>
    <row r="144" spans="5:6" s="41" customFormat="1" x14ac:dyDescent="0.25">
      <c r="E144" s="42"/>
      <c r="F144" s="42"/>
    </row>
    <row r="145" spans="5:6" s="41" customFormat="1" x14ac:dyDescent="0.25">
      <c r="E145" s="42"/>
      <c r="F145" s="42"/>
    </row>
    <row r="146" spans="5:6" s="41" customFormat="1" x14ac:dyDescent="0.25">
      <c r="E146" s="42"/>
      <c r="F146" s="42"/>
    </row>
    <row r="147" spans="5:6" s="41" customFormat="1" x14ac:dyDescent="0.25">
      <c r="E147" s="42"/>
      <c r="F147" s="42"/>
    </row>
    <row r="148" spans="5:6" s="41" customFormat="1" x14ac:dyDescent="0.25">
      <c r="E148" s="42"/>
      <c r="F148" s="42"/>
    </row>
    <row r="149" spans="5:6" s="41" customFormat="1" x14ac:dyDescent="0.25">
      <c r="E149" s="42"/>
      <c r="F149" s="42"/>
    </row>
    <row r="150" spans="5:6" s="41" customFormat="1" x14ac:dyDescent="0.25">
      <c r="E150" s="42"/>
      <c r="F150" s="42"/>
    </row>
    <row r="151" spans="5:6" s="41" customFormat="1" x14ac:dyDescent="0.25">
      <c r="E151" s="42"/>
      <c r="F151" s="42"/>
    </row>
    <row r="152" spans="5:6" s="41" customFormat="1" x14ac:dyDescent="0.25">
      <c r="E152" s="42"/>
      <c r="F152" s="42"/>
    </row>
    <row r="153" spans="5:6" s="41" customFormat="1" x14ac:dyDescent="0.25">
      <c r="E153" s="42"/>
      <c r="F153" s="42"/>
    </row>
    <row r="154" spans="5:6" s="41" customFormat="1" x14ac:dyDescent="0.25">
      <c r="E154" s="42"/>
      <c r="F154" s="42"/>
    </row>
    <row r="155" spans="5:6" s="41" customFormat="1" x14ac:dyDescent="0.25">
      <c r="E155" s="42"/>
      <c r="F155" s="42"/>
    </row>
    <row r="156" spans="5:6" s="41" customFormat="1" x14ac:dyDescent="0.25">
      <c r="E156" s="42"/>
      <c r="F156" s="42"/>
    </row>
    <row r="157" spans="5:6" s="41" customFormat="1" x14ac:dyDescent="0.25">
      <c r="E157" s="42"/>
      <c r="F157" s="42"/>
    </row>
    <row r="158" spans="5:6" s="41" customFormat="1" x14ac:dyDescent="0.25">
      <c r="E158" s="42"/>
      <c r="F158" s="42"/>
    </row>
    <row r="159" spans="5:6" s="41" customFormat="1" x14ac:dyDescent="0.25">
      <c r="E159" s="42"/>
      <c r="F159" s="42"/>
    </row>
    <row r="160" spans="5:6" s="41" customFormat="1" x14ac:dyDescent="0.25">
      <c r="E160" s="42"/>
      <c r="F160" s="42"/>
    </row>
    <row r="161" spans="5:6" s="41" customFormat="1" x14ac:dyDescent="0.25">
      <c r="E161" s="42"/>
      <c r="F161" s="42"/>
    </row>
    <row r="162" spans="5:6" s="41" customFormat="1" x14ac:dyDescent="0.25">
      <c r="E162" s="42"/>
      <c r="F162" s="42"/>
    </row>
    <row r="163" spans="5:6" s="41" customFormat="1" x14ac:dyDescent="0.25">
      <c r="E163" s="42"/>
      <c r="F163" s="42"/>
    </row>
    <row r="164" spans="5:6" s="41" customFormat="1" x14ac:dyDescent="0.25">
      <c r="E164" s="42"/>
      <c r="F164" s="42"/>
    </row>
    <row r="165" spans="5:6" s="41" customFormat="1" x14ac:dyDescent="0.25">
      <c r="E165" s="42"/>
      <c r="F165" s="42"/>
    </row>
    <row r="166" spans="5:6" s="41" customFormat="1" x14ac:dyDescent="0.25">
      <c r="E166" s="42"/>
      <c r="F166" s="42"/>
    </row>
    <row r="167" spans="5:6" s="41" customFormat="1" x14ac:dyDescent="0.25">
      <c r="E167" s="42"/>
      <c r="F167" s="42"/>
    </row>
    <row r="168" spans="5:6" s="41" customFormat="1" x14ac:dyDescent="0.25">
      <c r="E168" s="42"/>
      <c r="F168" s="42"/>
    </row>
    <row r="169" spans="5:6" s="41" customFormat="1" x14ac:dyDescent="0.25">
      <c r="E169" s="42"/>
      <c r="F169" s="42"/>
    </row>
    <row r="170" spans="5:6" s="41" customFormat="1" x14ac:dyDescent="0.25">
      <c r="E170" s="42"/>
      <c r="F170" s="42"/>
    </row>
    <row r="171" spans="5:6" s="41" customFormat="1" x14ac:dyDescent="0.25">
      <c r="E171" s="42"/>
      <c r="F171" s="42"/>
    </row>
    <row r="172" spans="5:6" s="41" customFormat="1" x14ac:dyDescent="0.25">
      <c r="E172" s="42"/>
      <c r="F172" s="42"/>
    </row>
    <row r="173" spans="5:6" s="41" customFormat="1" x14ac:dyDescent="0.25">
      <c r="E173" s="42"/>
      <c r="F173" s="42"/>
    </row>
    <row r="174" spans="5:6" s="41" customFormat="1" x14ac:dyDescent="0.25">
      <c r="E174" s="42"/>
      <c r="F174" s="42"/>
    </row>
    <row r="175" spans="5:6" s="41" customFormat="1" x14ac:dyDescent="0.25">
      <c r="E175" s="42"/>
      <c r="F175" s="42"/>
    </row>
    <row r="176" spans="5:6" s="41" customFormat="1" x14ac:dyDescent="0.25">
      <c r="E176" s="42"/>
      <c r="F176" s="42"/>
    </row>
    <row r="177" spans="5:6" s="41" customFormat="1" x14ac:dyDescent="0.25">
      <c r="E177" s="42"/>
      <c r="F177" s="42"/>
    </row>
    <row r="178" spans="5:6" s="41" customFormat="1" x14ac:dyDescent="0.25">
      <c r="E178" s="42"/>
      <c r="F178" s="42"/>
    </row>
    <row r="179" spans="5:6" s="41" customFormat="1" x14ac:dyDescent="0.25">
      <c r="E179" s="42"/>
      <c r="F179" s="42"/>
    </row>
    <row r="180" spans="5:6" s="41" customFormat="1" x14ac:dyDescent="0.25">
      <c r="E180" s="42"/>
      <c r="F180" s="42"/>
    </row>
    <row r="181" spans="5:6" s="41" customFormat="1" x14ac:dyDescent="0.25">
      <c r="E181" s="42"/>
      <c r="F181" s="42"/>
    </row>
    <row r="182" spans="5:6" s="41" customFormat="1" x14ac:dyDescent="0.25">
      <c r="E182" s="42"/>
      <c r="F182" s="42"/>
    </row>
    <row r="183" spans="5:6" s="41" customFormat="1" x14ac:dyDescent="0.25">
      <c r="E183" s="42"/>
      <c r="F183" s="42"/>
    </row>
    <row r="184" spans="5:6" s="41" customFormat="1" x14ac:dyDescent="0.25">
      <c r="E184" s="42"/>
      <c r="F184" s="42"/>
    </row>
    <row r="185" spans="5:6" s="41" customFormat="1" x14ac:dyDescent="0.25">
      <c r="E185" s="42"/>
      <c r="F185" s="42"/>
    </row>
    <row r="186" spans="5:6" s="41" customFormat="1" x14ac:dyDescent="0.25">
      <c r="E186" s="42"/>
      <c r="F186" s="42"/>
    </row>
    <row r="187" spans="5:6" s="41" customFormat="1" x14ac:dyDescent="0.25">
      <c r="E187" s="42"/>
      <c r="F187" s="42"/>
    </row>
    <row r="188" spans="5:6" s="41" customFormat="1" x14ac:dyDescent="0.25">
      <c r="E188" s="42"/>
      <c r="F188" s="42"/>
    </row>
    <row r="189" spans="5:6" s="41" customFormat="1" x14ac:dyDescent="0.25">
      <c r="E189" s="42"/>
      <c r="F189" s="42"/>
    </row>
    <row r="190" spans="5:6" s="41" customFormat="1" x14ac:dyDescent="0.25">
      <c r="E190" s="42"/>
      <c r="F190" s="42"/>
    </row>
    <row r="191" spans="5:6" s="41" customFormat="1" x14ac:dyDescent="0.25">
      <c r="E191" s="42"/>
      <c r="F191" s="42"/>
    </row>
    <row r="192" spans="5:6" s="41" customFormat="1" x14ac:dyDescent="0.25">
      <c r="E192" s="42"/>
      <c r="F192" s="42"/>
    </row>
    <row r="193" spans="5:6" s="41" customFormat="1" x14ac:dyDescent="0.25">
      <c r="E193" s="42"/>
      <c r="F193" s="42"/>
    </row>
    <row r="194" spans="5:6" s="41" customFormat="1" x14ac:dyDescent="0.25">
      <c r="E194" s="42"/>
      <c r="F194" s="42"/>
    </row>
    <row r="195" spans="5:6" s="41" customFormat="1" x14ac:dyDescent="0.25">
      <c r="E195" s="42"/>
      <c r="F195" s="42"/>
    </row>
    <row r="196" spans="5:6" s="41" customFormat="1" x14ac:dyDescent="0.25">
      <c r="E196" s="42"/>
      <c r="F196" s="42"/>
    </row>
    <row r="197" spans="5:6" s="41" customFormat="1" x14ac:dyDescent="0.25">
      <c r="E197" s="42"/>
      <c r="F197" s="42"/>
    </row>
    <row r="198" spans="5:6" s="41" customFormat="1" x14ac:dyDescent="0.25">
      <c r="E198" s="42"/>
      <c r="F198" s="42"/>
    </row>
    <row r="199" spans="5:6" s="41" customFormat="1" x14ac:dyDescent="0.25">
      <c r="E199" s="42"/>
      <c r="F199" s="42"/>
    </row>
    <row r="200" spans="5:6" s="41" customFormat="1" x14ac:dyDescent="0.25">
      <c r="E200" s="42"/>
      <c r="F200" s="42"/>
    </row>
    <row r="201" spans="5:6" s="41" customFormat="1" x14ac:dyDescent="0.25">
      <c r="E201" s="42"/>
      <c r="F201" s="42"/>
    </row>
    <row r="202" spans="5:6" s="41" customFormat="1" x14ac:dyDescent="0.25">
      <c r="E202" s="42"/>
      <c r="F202" s="42"/>
    </row>
    <row r="203" spans="5:6" s="41" customFormat="1" x14ac:dyDescent="0.25">
      <c r="E203" s="42"/>
      <c r="F203" s="42"/>
    </row>
    <row r="204" spans="5:6" s="41" customFormat="1" x14ac:dyDescent="0.25">
      <c r="E204" s="42"/>
      <c r="F204" s="42"/>
    </row>
    <row r="205" spans="5:6" s="41" customFormat="1" x14ac:dyDescent="0.25">
      <c r="E205" s="42"/>
      <c r="F205" s="42"/>
    </row>
    <row r="206" spans="5:6" s="41" customFormat="1" x14ac:dyDescent="0.25">
      <c r="E206" s="42"/>
      <c r="F206" s="42"/>
    </row>
    <row r="207" spans="5:6" s="41" customFormat="1" x14ac:dyDescent="0.25">
      <c r="E207" s="42"/>
      <c r="F207" s="42"/>
    </row>
    <row r="208" spans="5:6" s="41" customFormat="1" x14ac:dyDescent="0.25">
      <c r="E208" s="42"/>
      <c r="F208" s="42"/>
    </row>
    <row r="209" spans="5:6" s="41" customFormat="1" x14ac:dyDescent="0.25">
      <c r="E209" s="42"/>
      <c r="F209" s="42"/>
    </row>
    <row r="210" spans="5:6" s="41" customFormat="1" x14ac:dyDescent="0.25">
      <c r="E210" s="42"/>
      <c r="F210" s="42"/>
    </row>
    <row r="211" spans="5:6" s="41" customFormat="1" x14ac:dyDescent="0.25">
      <c r="E211" s="42"/>
      <c r="F211" s="42"/>
    </row>
    <row r="212" spans="5:6" s="41" customFormat="1" x14ac:dyDescent="0.25">
      <c r="E212" s="42"/>
      <c r="F212" s="42"/>
    </row>
    <row r="213" spans="5:6" s="41" customFormat="1" x14ac:dyDescent="0.25">
      <c r="E213" s="42"/>
      <c r="F213" s="42"/>
    </row>
    <row r="214" spans="5:6" s="41" customFormat="1" x14ac:dyDescent="0.25">
      <c r="E214" s="42"/>
      <c r="F214" s="42"/>
    </row>
    <row r="215" spans="5:6" s="41" customFormat="1" x14ac:dyDescent="0.25">
      <c r="E215" s="42"/>
      <c r="F215" s="42"/>
    </row>
    <row r="216" spans="5:6" s="41" customFormat="1" x14ac:dyDescent="0.25">
      <c r="E216" s="42"/>
      <c r="F216" s="42"/>
    </row>
    <row r="217" spans="5:6" s="41" customFormat="1" x14ac:dyDescent="0.25">
      <c r="E217" s="42"/>
      <c r="F217" s="42"/>
    </row>
    <row r="218" spans="5:6" s="41" customFormat="1" x14ac:dyDescent="0.25">
      <c r="E218" s="42"/>
      <c r="F218" s="42"/>
    </row>
    <row r="219" spans="5:6" s="41" customFormat="1" x14ac:dyDescent="0.25">
      <c r="E219" s="42"/>
      <c r="F219" s="42"/>
    </row>
    <row r="220" spans="5:6" s="41" customFormat="1" x14ac:dyDescent="0.25">
      <c r="E220" s="42"/>
      <c r="F220" s="42"/>
    </row>
    <row r="221" spans="5:6" s="41" customFormat="1" x14ac:dyDescent="0.25">
      <c r="E221" s="42"/>
      <c r="F221" s="42"/>
    </row>
    <row r="222" spans="5:6" s="41" customFormat="1" x14ac:dyDescent="0.25">
      <c r="E222" s="42"/>
      <c r="F222" s="42"/>
    </row>
    <row r="223" spans="5:6" s="41" customFormat="1" x14ac:dyDescent="0.25">
      <c r="E223" s="42"/>
      <c r="F223" s="42"/>
    </row>
    <row r="224" spans="5:6" s="41" customFormat="1" x14ac:dyDescent="0.25">
      <c r="E224" s="42"/>
      <c r="F224" s="42"/>
    </row>
    <row r="225" spans="5:6" s="41" customFormat="1" x14ac:dyDescent="0.25">
      <c r="E225" s="42"/>
      <c r="F225" s="42"/>
    </row>
    <row r="226" spans="5:6" s="41" customFormat="1" x14ac:dyDescent="0.25">
      <c r="E226" s="42"/>
      <c r="F226" s="42"/>
    </row>
    <row r="227" spans="5:6" s="41" customFormat="1" x14ac:dyDescent="0.25">
      <c r="E227" s="42"/>
      <c r="F227" s="42"/>
    </row>
    <row r="228" spans="5:6" s="41" customFormat="1" x14ac:dyDescent="0.25">
      <c r="E228" s="42"/>
      <c r="F228" s="42"/>
    </row>
    <row r="229" spans="5:6" s="41" customFormat="1" x14ac:dyDescent="0.25">
      <c r="E229" s="42"/>
      <c r="F229" s="42"/>
    </row>
    <row r="230" spans="5:6" s="41" customFormat="1" x14ac:dyDescent="0.25">
      <c r="E230" s="42"/>
      <c r="F230" s="42"/>
    </row>
    <row r="231" spans="5:6" s="41" customFormat="1" x14ac:dyDescent="0.25">
      <c r="E231" s="42"/>
      <c r="F231" s="42"/>
    </row>
    <row r="232" spans="5:6" s="41" customFormat="1" x14ac:dyDescent="0.25">
      <c r="E232" s="42"/>
      <c r="F232" s="42"/>
    </row>
    <row r="233" spans="5:6" s="41" customFormat="1" x14ac:dyDescent="0.25">
      <c r="E233" s="42"/>
      <c r="F233" s="42"/>
    </row>
    <row r="234" spans="5:6" s="41" customFormat="1" x14ac:dyDescent="0.25">
      <c r="E234" s="42"/>
      <c r="F234" s="42"/>
    </row>
    <row r="235" spans="5:6" s="41" customFormat="1" x14ac:dyDescent="0.25">
      <c r="E235" s="42"/>
      <c r="F235" s="42"/>
    </row>
    <row r="236" spans="5:6" s="41" customFormat="1" x14ac:dyDescent="0.25">
      <c r="E236" s="42"/>
      <c r="F236" s="42"/>
    </row>
    <row r="237" spans="5:6" s="41" customFormat="1" x14ac:dyDescent="0.25">
      <c r="E237" s="42"/>
      <c r="F237" s="42"/>
    </row>
    <row r="238" spans="5:6" s="41" customFormat="1" x14ac:dyDescent="0.25">
      <c r="E238" s="42"/>
      <c r="F238" s="42"/>
    </row>
    <row r="239" spans="5:6" s="41" customFormat="1" x14ac:dyDescent="0.25">
      <c r="E239" s="42"/>
      <c r="F239" s="42"/>
    </row>
    <row r="240" spans="5:6" s="41" customFormat="1" x14ac:dyDescent="0.25">
      <c r="E240" s="42"/>
      <c r="F240" s="42"/>
    </row>
    <row r="241" spans="5:6" s="41" customFormat="1" x14ac:dyDescent="0.25">
      <c r="E241" s="42"/>
      <c r="F241" s="42"/>
    </row>
    <row r="242" spans="5:6" s="41" customFormat="1" x14ac:dyDescent="0.25">
      <c r="E242" s="42"/>
      <c r="F242" s="42"/>
    </row>
    <row r="243" spans="5:6" s="41" customFormat="1" x14ac:dyDescent="0.25">
      <c r="E243" s="42"/>
      <c r="F243" s="42"/>
    </row>
    <row r="244" spans="5:6" s="41" customFormat="1" x14ac:dyDescent="0.25">
      <c r="E244" s="42"/>
      <c r="F244" s="42"/>
    </row>
    <row r="245" spans="5:6" s="41" customFormat="1" x14ac:dyDescent="0.25">
      <c r="E245" s="42"/>
      <c r="F245" s="42"/>
    </row>
    <row r="246" spans="5:6" s="41" customFormat="1" x14ac:dyDescent="0.25">
      <c r="E246" s="42"/>
      <c r="F246" s="42"/>
    </row>
    <row r="247" spans="5:6" s="41" customFormat="1" x14ac:dyDescent="0.25">
      <c r="E247" s="42"/>
      <c r="F247" s="42"/>
    </row>
    <row r="248" spans="5:6" s="41" customFormat="1" x14ac:dyDescent="0.25">
      <c r="E248" s="42"/>
      <c r="F248" s="42"/>
    </row>
    <row r="249" spans="5:6" s="41" customFormat="1" x14ac:dyDescent="0.25">
      <c r="E249" s="42"/>
      <c r="F249" s="42"/>
    </row>
    <row r="250" spans="5:6" s="41" customFormat="1" x14ac:dyDescent="0.25">
      <c r="E250" s="42"/>
      <c r="F250" s="42"/>
    </row>
    <row r="251" spans="5:6" s="41" customFormat="1" x14ac:dyDescent="0.25">
      <c r="E251" s="42"/>
      <c r="F251" s="42"/>
    </row>
    <row r="252" spans="5:6" s="41" customFormat="1" x14ac:dyDescent="0.25">
      <c r="E252" s="42"/>
      <c r="F252" s="42"/>
    </row>
    <row r="253" spans="5:6" s="41" customFormat="1" x14ac:dyDescent="0.25">
      <c r="E253" s="42"/>
      <c r="F253" s="42"/>
    </row>
    <row r="254" spans="5:6" s="41" customFormat="1" x14ac:dyDescent="0.25">
      <c r="E254" s="42"/>
      <c r="F254" s="42"/>
    </row>
    <row r="255" spans="5:6" s="41" customFormat="1" x14ac:dyDescent="0.25">
      <c r="E255" s="42"/>
      <c r="F255" s="42"/>
    </row>
    <row r="256" spans="5:6" s="41" customFormat="1" x14ac:dyDescent="0.25">
      <c r="E256" s="42"/>
      <c r="F256" s="42"/>
    </row>
    <row r="257" spans="5:6" s="41" customFormat="1" x14ac:dyDescent="0.25">
      <c r="E257" s="42"/>
      <c r="F257" s="42"/>
    </row>
    <row r="258" spans="5:6" s="41" customFormat="1" x14ac:dyDescent="0.25">
      <c r="E258" s="42"/>
      <c r="F258" s="42"/>
    </row>
    <row r="259" spans="5:6" s="41" customFormat="1" x14ac:dyDescent="0.25">
      <c r="E259" s="42"/>
      <c r="F259" s="42"/>
    </row>
    <row r="260" spans="5:6" s="41" customFormat="1" x14ac:dyDescent="0.25">
      <c r="E260" s="42"/>
      <c r="F260" s="42"/>
    </row>
    <row r="261" spans="5:6" s="41" customFormat="1" x14ac:dyDescent="0.25">
      <c r="E261" s="42"/>
      <c r="F261" s="42"/>
    </row>
    <row r="262" spans="5:6" s="41" customFormat="1" x14ac:dyDescent="0.25">
      <c r="E262" s="42"/>
      <c r="F262" s="42"/>
    </row>
    <row r="263" spans="5:6" s="41" customFormat="1" x14ac:dyDescent="0.25">
      <c r="E263" s="42"/>
      <c r="F263" s="42"/>
    </row>
    <row r="264" spans="5:6" s="41" customFormat="1" x14ac:dyDescent="0.25">
      <c r="E264" s="42"/>
      <c r="F264" s="42"/>
    </row>
    <row r="265" spans="5:6" s="41" customFormat="1" x14ac:dyDescent="0.25">
      <c r="E265" s="42"/>
      <c r="F265" s="42"/>
    </row>
    <row r="266" spans="5:6" s="41" customFormat="1" x14ac:dyDescent="0.25">
      <c r="E266" s="42"/>
      <c r="F266" s="42"/>
    </row>
    <row r="267" spans="5:6" s="41" customFormat="1" x14ac:dyDescent="0.25">
      <c r="E267" s="42"/>
      <c r="F267" s="42"/>
    </row>
    <row r="268" spans="5:6" s="41" customFormat="1" x14ac:dyDescent="0.25">
      <c r="E268" s="42"/>
      <c r="F268" s="42"/>
    </row>
    <row r="269" spans="5:6" s="41" customFormat="1" x14ac:dyDescent="0.25">
      <c r="E269" s="42"/>
      <c r="F269" s="42"/>
    </row>
    <row r="270" spans="5:6" s="41" customFormat="1" x14ac:dyDescent="0.25">
      <c r="E270" s="42"/>
      <c r="F270" s="42"/>
    </row>
    <row r="271" spans="5:6" s="41" customFormat="1" x14ac:dyDescent="0.25">
      <c r="E271" s="42"/>
      <c r="F271" s="42"/>
    </row>
    <row r="272" spans="5:6" s="41" customFormat="1" x14ac:dyDescent="0.25">
      <c r="E272" s="42"/>
      <c r="F272" s="42"/>
    </row>
    <row r="273" spans="5:6" s="41" customFormat="1" x14ac:dyDescent="0.25">
      <c r="E273" s="42"/>
      <c r="F273" s="42"/>
    </row>
    <row r="274" spans="5:6" s="41" customFormat="1" x14ac:dyDescent="0.25">
      <c r="E274" s="42"/>
      <c r="F274" s="42"/>
    </row>
    <row r="275" spans="5:6" s="41" customFormat="1" x14ac:dyDescent="0.25">
      <c r="E275" s="42"/>
      <c r="F275" s="42"/>
    </row>
    <row r="276" spans="5:6" s="41" customFormat="1" x14ac:dyDescent="0.25">
      <c r="E276" s="42"/>
      <c r="F276" s="42"/>
    </row>
    <row r="277" spans="5:6" s="41" customFormat="1" x14ac:dyDescent="0.25">
      <c r="E277" s="42"/>
      <c r="F277" s="42"/>
    </row>
    <row r="278" spans="5:6" s="41" customFormat="1" x14ac:dyDescent="0.25">
      <c r="E278" s="42"/>
      <c r="F278" s="42"/>
    </row>
    <row r="279" spans="5:6" s="41" customFormat="1" x14ac:dyDescent="0.25">
      <c r="E279" s="42"/>
      <c r="F279" s="42"/>
    </row>
    <row r="280" spans="5:6" s="41" customFormat="1" x14ac:dyDescent="0.25">
      <c r="E280" s="42"/>
      <c r="F280" s="42"/>
    </row>
    <row r="281" spans="5:6" s="41" customFormat="1" x14ac:dyDescent="0.25">
      <c r="E281" s="42"/>
      <c r="F281" s="42"/>
    </row>
    <row r="282" spans="5:6" s="41" customFormat="1" x14ac:dyDescent="0.25">
      <c r="E282" s="42"/>
      <c r="F282" s="42"/>
    </row>
    <row r="283" spans="5:6" s="41" customFormat="1" x14ac:dyDescent="0.25">
      <c r="E283" s="42"/>
      <c r="F283" s="42"/>
    </row>
    <row r="284" spans="5:6" s="41" customFormat="1" x14ac:dyDescent="0.25">
      <c r="E284" s="42"/>
      <c r="F284" s="42"/>
    </row>
    <row r="285" spans="5:6" s="41" customFormat="1" x14ac:dyDescent="0.25">
      <c r="E285" s="42"/>
      <c r="F285" s="42"/>
    </row>
    <row r="286" spans="5:6" s="41" customFormat="1" x14ac:dyDescent="0.25">
      <c r="E286" s="42"/>
      <c r="F286" s="42"/>
    </row>
    <row r="287" spans="5:6" s="41" customFormat="1" x14ac:dyDescent="0.25">
      <c r="E287" s="42"/>
      <c r="F287" s="42"/>
    </row>
    <row r="288" spans="5:6" s="41" customFormat="1" x14ac:dyDescent="0.25">
      <c r="E288" s="42"/>
      <c r="F288" s="42"/>
    </row>
    <row r="289" spans="5:6" s="41" customFormat="1" x14ac:dyDescent="0.25">
      <c r="E289" s="42"/>
      <c r="F289" s="42"/>
    </row>
    <row r="290" spans="5:6" s="41" customFormat="1" x14ac:dyDescent="0.25">
      <c r="E290" s="42"/>
      <c r="F290" s="42"/>
    </row>
    <row r="291" spans="5:6" s="41" customFormat="1" x14ac:dyDescent="0.25">
      <c r="E291" s="42"/>
      <c r="F291" s="42"/>
    </row>
    <row r="292" spans="5:6" s="41" customFormat="1" x14ac:dyDescent="0.25">
      <c r="E292" s="42"/>
      <c r="F292" s="42"/>
    </row>
    <row r="293" spans="5:6" s="41" customFormat="1" x14ac:dyDescent="0.25">
      <c r="E293" s="42"/>
      <c r="F293" s="42"/>
    </row>
    <row r="294" spans="5:6" s="41" customFormat="1" x14ac:dyDescent="0.25">
      <c r="E294" s="42"/>
      <c r="F294" s="42"/>
    </row>
    <row r="295" spans="5:6" s="41" customFormat="1" x14ac:dyDescent="0.25">
      <c r="E295" s="42"/>
      <c r="F295" s="42"/>
    </row>
    <row r="296" spans="5:6" s="41" customFormat="1" x14ac:dyDescent="0.25">
      <c r="E296" s="42"/>
      <c r="F296" s="42"/>
    </row>
    <row r="297" spans="5:6" s="41" customFormat="1" x14ac:dyDescent="0.25">
      <c r="E297" s="42"/>
      <c r="F297" s="42"/>
    </row>
    <row r="298" spans="5:6" s="41" customFormat="1" x14ac:dyDescent="0.25">
      <c r="E298" s="42"/>
      <c r="F298" s="42"/>
    </row>
    <row r="299" spans="5:6" s="41" customFormat="1" x14ac:dyDescent="0.25">
      <c r="E299" s="42"/>
      <c r="F299" s="42"/>
    </row>
    <row r="300" spans="5:6" s="41" customFormat="1" x14ac:dyDescent="0.25">
      <c r="E300" s="42"/>
      <c r="F300" s="42"/>
    </row>
    <row r="301" spans="5:6" s="41" customFormat="1" x14ac:dyDescent="0.25">
      <c r="E301" s="42"/>
      <c r="F301" s="42"/>
    </row>
    <row r="302" spans="5:6" s="41" customFormat="1" x14ac:dyDescent="0.25">
      <c r="E302" s="42"/>
      <c r="F302" s="42"/>
    </row>
    <row r="303" spans="5:6" s="41" customFormat="1" x14ac:dyDescent="0.25">
      <c r="E303" s="42"/>
      <c r="F303" s="42"/>
    </row>
    <row r="304" spans="5:6" s="41" customFormat="1" x14ac:dyDescent="0.25">
      <c r="E304" s="42"/>
      <c r="F304" s="42"/>
    </row>
    <row r="305" spans="5:6" s="41" customFormat="1" x14ac:dyDescent="0.25">
      <c r="E305" s="42"/>
      <c r="F305" s="42"/>
    </row>
    <row r="306" spans="5:6" s="41" customFormat="1" x14ac:dyDescent="0.25">
      <c r="E306" s="42"/>
      <c r="F306" s="42"/>
    </row>
    <row r="307" spans="5:6" s="41" customFormat="1" x14ac:dyDescent="0.25">
      <c r="E307" s="42"/>
      <c r="F307" s="42"/>
    </row>
    <row r="308" spans="5:6" s="41" customFormat="1" x14ac:dyDescent="0.25">
      <c r="E308" s="42"/>
      <c r="F308" s="42"/>
    </row>
    <row r="309" spans="5:6" s="41" customFormat="1" x14ac:dyDescent="0.25">
      <c r="E309" s="42"/>
      <c r="F309" s="42"/>
    </row>
    <row r="310" spans="5:6" s="41" customFormat="1" x14ac:dyDescent="0.25">
      <c r="E310" s="42"/>
      <c r="F310" s="42"/>
    </row>
    <row r="311" spans="5:6" s="41" customFormat="1" x14ac:dyDescent="0.25">
      <c r="E311" s="42"/>
      <c r="F311" s="42"/>
    </row>
    <row r="312" spans="5:6" s="41" customFormat="1" x14ac:dyDescent="0.25">
      <c r="E312" s="42"/>
      <c r="F312" s="42"/>
    </row>
    <row r="313" spans="5:6" s="41" customFormat="1" x14ac:dyDescent="0.25">
      <c r="E313" s="42"/>
      <c r="F313" s="42"/>
    </row>
    <row r="314" spans="5:6" s="41" customFormat="1" x14ac:dyDescent="0.25">
      <c r="E314" s="42"/>
      <c r="F314" s="42"/>
    </row>
    <row r="315" spans="5:6" s="41" customFormat="1" x14ac:dyDescent="0.25">
      <c r="E315" s="42"/>
      <c r="F315" s="42"/>
    </row>
    <row r="316" spans="5:6" s="41" customFormat="1" x14ac:dyDescent="0.25">
      <c r="E316" s="42"/>
      <c r="F316" s="42"/>
    </row>
    <row r="317" spans="5:6" s="41" customFormat="1" x14ac:dyDescent="0.25">
      <c r="E317" s="42"/>
      <c r="F317" s="42"/>
    </row>
    <row r="318" spans="5:6" s="41" customFormat="1" x14ac:dyDescent="0.25">
      <c r="E318" s="42"/>
      <c r="F318" s="42"/>
    </row>
    <row r="319" spans="5:6" s="41" customFormat="1" x14ac:dyDescent="0.25">
      <c r="E319" s="42"/>
      <c r="F319" s="42"/>
    </row>
    <row r="320" spans="5:6" s="41" customFormat="1" x14ac:dyDescent="0.25">
      <c r="E320" s="42"/>
      <c r="F320" s="42"/>
    </row>
    <row r="321" spans="5:6" s="41" customFormat="1" x14ac:dyDescent="0.25">
      <c r="E321" s="42"/>
      <c r="F321" s="42"/>
    </row>
    <row r="322" spans="5:6" s="41" customFormat="1" x14ac:dyDescent="0.25">
      <c r="E322" s="42"/>
      <c r="F322" s="42"/>
    </row>
    <row r="323" spans="5:6" s="41" customFormat="1" x14ac:dyDescent="0.25">
      <c r="E323" s="42"/>
      <c r="F323" s="42"/>
    </row>
    <row r="324" spans="5:6" s="41" customFormat="1" x14ac:dyDescent="0.25">
      <c r="E324" s="42"/>
      <c r="F324" s="42"/>
    </row>
    <row r="325" spans="5:6" s="41" customFormat="1" x14ac:dyDescent="0.25">
      <c r="E325" s="42"/>
      <c r="F325" s="42"/>
    </row>
    <row r="326" spans="5:6" s="41" customFormat="1" x14ac:dyDescent="0.25">
      <c r="E326" s="42"/>
      <c r="F326" s="42"/>
    </row>
    <row r="327" spans="5:6" s="41" customFormat="1" x14ac:dyDescent="0.25">
      <c r="E327" s="42"/>
      <c r="F327" s="42"/>
    </row>
    <row r="328" spans="5:6" s="41" customFormat="1" x14ac:dyDescent="0.25">
      <c r="E328" s="42"/>
      <c r="F328" s="42"/>
    </row>
    <row r="329" spans="5:6" s="41" customFormat="1" x14ac:dyDescent="0.25">
      <c r="E329" s="42"/>
      <c r="F329" s="42"/>
    </row>
    <row r="330" spans="5:6" s="41" customFormat="1" x14ac:dyDescent="0.25">
      <c r="E330" s="42"/>
      <c r="F330" s="42"/>
    </row>
    <row r="331" spans="5:6" s="41" customFormat="1" x14ac:dyDescent="0.25">
      <c r="E331" s="42"/>
      <c r="F331" s="42"/>
    </row>
    <row r="332" spans="5:6" s="41" customFormat="1" x14ac:dyDescent="0.25">
      <c r="E332" s="42"/>
      <c r="F332" s="42"/>
    </row>
    <row r="333" spans="5:6" s="41" customFormat="1" x14ac:dyDescent="0.25">
      <c r="E333" s="42"/>
      <c r="F333" s="42"/>
    </row>
    <row r="334" spans="5:6" s="41" customFormat="1" x14ac:dyDescent="0.25">
      <c r="E334" s="42"/>
      <c r="F334" s="42"/>
    </row>
    <row r="335" spans="5:6" s="41" customFormat="1" x14ac:dyDescent="0.25">
      <c r="E335" s="42"/>
      <c r="F335" s="42"/>
    </row>
    <row r="336" spans="5:6" s="41" customFormat="1" x14ac:dyDescent="0.25">
      <c r="E336" s="42"/>
      <c r="F336" s="42"/>
    </row>
    <row r="337" spans="5:6" s="41" customFormat="1" x14ac:dyDescent="0.25">
      <c r="E337" s="42"/>
      <c r="F337" s="42"/>
    </row>
    <row r="338" spans="5:6" s="41" customFormat="1" x14ac:dyDescent="0.25">
      <c r="E338" s="42"/>
      <c r="F338" s="42"/>
    </row>
    <row r="339" spans="5:6" s="41" customFormat="1" x14ac:dyDescent="0.25">
      <c r="E339" s="42"/>
      <c r="F339" s="42"/>
    </row>
    <row r="340" spans="5:6" s="41" customFormat="1" x14ac:dyDescent="0.25">
      <c r="E340" s="42"/>
      <c r="F340" s="42"/>
    </row>
    <row r="341" spans="5:6" s="41" customFormat="1" x14ac:dyDescent="0.25">
      <c r="E341" s="42"/>
      <c r="F341" s="42"/>
    </row>
    <row r="342" spans="5:6" s="41" customFormat="1" x14ac:dyDescent="0.25">
      <c r="E342" s="42"/>
      <c r="F342" s="42"/>
    </row>
    <row r="343" spans="5:6" s="41" customFormat="1" x14ac:dyDescent="0.25">
      <c r="E343" s="42"/>
      <c r="F343" s="42"/>
    </row>
    <row r="344" spans="5:6" s="41" customFormat="1" x14ac:dyDescent="0.25">
      <c r="E344" s="42"/>
      <c r="F344" s="42"/>
    </row>
    <row r="345" spans="5:6" s="41" customFormat="1" x14ac:dyDescent="0.25">
      <c r="E345" s="42"/>
      <c r="F345" s="42"/>
    </row>
    <row r="346" spans="5:6" s="41" customFormat="1" x14ac:dyDescent="0.25">
      <c r="E346" s="42"/>
      <c r="F346" s="42"/>
    </row>
    <row r="347" spans="5:6" s="41" customFormat="1" x14ac:dyDescent="0.25">
      <c r="E347" s="42"/>
      <c r="F347" s="42"/>
    </row>
    <row r="348" spans="5:6" s="41" customFormat="1" x14ac:dyDescent="0.25">
      <c r="E348" s="42"/>
      <c r="F348" s="42"/>
    </row>
    <row r="349" spans="5:6" s="41" customFormat="1" x14ac:dyDescent="0.25">
      <c r="E349" s="42"/>
      <c r="F349" s="42"/>
    </row>
    <row r="350" spans="5:6" s="41" customFormat="1" x14ac:dyDescent="0.25">
      <c r="E350" s="42"/>
      <c r="F350" s="42"/>
    </row>
    <row r="351" spans="5:6" s="41" customFormat="1" x14ac:dyDescent="0.25">
      <c r="E351" s="42"/>
      <c r="F351" s="42"/>
    </row>
    <row r="352" spans="5:6" s="41" customFormat="1" x14ac:dyDescent="0.25">
      <c r="E352" s="42"/>
      <c r="F352" s="42"/>
    </row>
    <row r="353" spans="5:6" s="41" customFormat="1" x14ac:dyDescent="0.25">
      <c r="E353" s="42"/>
      <c r="F353" s="42"/>
    </row>
    <row r="354" spans="5:6" s="41" customFormat="1" x14ac:dyDescent="0.25">
      <c r="E354" s="42"/>
      <c r="F354" s="42"/>
    </row>
    <row r="355" spans="5:6" s="41" customFormat="1" x14ac:dyDescent="0.25">
      <c r="E355" s="42"/>
      <c r="F355" s="42"/>
    </row>
    <row r="356" spans="5:6" s="41" customFormat="1" x14ac:dyDescent="0.25">
      <c r="E356" s="42"/>
      <c r="F356" s="42"/>
    </row>
    <row r="357" spans="5:6" s="41" customFormat="1" x14ac:dyDescent="0.25">
      <c r="E357" s="42"/>
      <c r="F357" s="42"/>
    </row>
    <row r="358" spans="5:6" s="41" customFormat="1" x14ac:dyDescent="0.25">
      <c r="E358" s="42"/>
      <c r="F358" s="42"/>
    </row>
    <row r="359" spans="5:6" s="41" customFormat="1" x14ac:dyDescent="0.25">
      <c r="E359" s="42"/>
      <c r="F359" s="42"/>
    </row>
    <row r="360" spans="5:6" s="41" customFormat="1" x14ac:dyDescent="0.25">
      <c r="E360" s="42"/>
      <c r="F360" s="42"/>
    </row>
    <row r="361" spans="5:6" s="41" customFormat="1" x14ac:dyDescent="0.25">
      <c r="E361" s="42"/>
      <c r="F361" s="42"/>
    </row>
    <row r="362" spans="5:6" s="41" customFormat="1" x14ac:dyDescent="0.25">
      <c r="E362" s="42"/>
      <c r="F362" s="42"/>
    </row>
    <row r="363" spans="5:6" s="41" customFormat="1" x14ac:dyDescent="0.25">
      <c r="E363" s="42"/>
      <c r="F363" s="42"/>
    </row>
    <row r="364" spans="5:6" s="41" customFormat="1" x14ac:dyDescent="0.25">
      <c r="E364" s="42"/>
      <c r="F364" s="42"/>
    </row>
    <row r="365" spans="5:6" s="41" customFormat="1" x14ac:dyDescent="0.25">
      <c r="E365" s="42"/>
      <c r="F365" s="42"/>
    </row>
    <row r="366" spans="5:6" s="41" customFormat="1" x14ac:dyDescent="0.25">
      <c r="E366" s="42"/>
      <c r="F366" s="42"/>
    </row>
    <row r="367" spans="5:6" s="41" customFormat="1" x14ac:dyDescent="0.25">
      <c r="E367" s="42"/>
      <c r="F367" s="42"/>
    </row>
    <row r="368" spans="5:6" s="41" customFormat="1" x14ac:dyDescent="0.25">
      <c r="E368" s="42"/>
      <c r="F368" s="42"/>
    </row>
    <row r="369" spans="5:6" s="41" customFormat="1" x14ac:dyDescent="0.25">
      <c r="E369" s="42"/>
      <c r="F369" s="42"/>
    </row>
    <row r="370" spans="5:6" s="41" customFormat="1" x14ac:dyDescent="0.25">
      <c r="E370" s="42"/>
      <c r="F370" s="42"/>
    </row>
    <row r="371" spans="5:6" s="41" customFormat="1" x14ac:dyDescent="0.25">
      <c r="E371" s="42"/>
      <c r="F371" s="42"/>
    </row>
    <row r="372" spans="5:6" s="41" customFormat="1" x14ac:dyDescent="0.25">
      <c r="E372" s="42"/>
      <c r="F372" s="42"/>
    </row>
    <row r="373" spans="5:6" s="41" customFormat="1" x14ac:dyDescent="0.25">
      <c r="E373" s="42"/>
      <c r="F373" s="42"/>
    </row>
    <row r="374" spans="5:6" s="41" customFormat="1" x14ac:dyDescent="0.25">
      <c r="E374" s="42"/>
      <c r="F374" s="42"/>
    </row>
    <row r="375" spans="5:6" s="41" customFormat="1" x14ac:dyDescent="0.25">
      <c r="E375" s="42"/>
      <c r="F375" s="42"/>
    </row>
    <row r="376" spans="5:6" s="41" customFormat="1" x14ac:dyDescent="0.25">
      <c r="E376" s="42"/>
      <c r="F376" s="42"/>
    </row>
    <row r="377" spans="5:6" s="41" customFormat="1" x14ac:dyDescent="0.25">
      <c r="E377" s="42"/>
      <c r="F377" s="42"/>
    </row>
    <row r="378" spans="5:6" s="41" customFormat="1" x14ac:dyDescent="0.25">
      <c r="E378" s="42"/>
      <c r="F378" s="42"/>
    </row>
    <row r="379" spans="5:6" s="41" customFormat="1" x14ac:dyDescent="0.25">
      <c r="E379" s="42"/>
      <c r="F379" s="42"/>
    </row>
    <row r="380" spans="5:6" s="41" customFormat="1" x14ac:dyDescent="0.25">
      <c r="E380" s="42"/>
      <c r="F380" s="42"/>
    </row>
    <row r="381" spans="5:6" s="41" customFormat="1" x14ac:dyDescent="0.25">
      <c r="E381" s="42"/>
      <c r="F381" s="42"/>
    </row>
    <row r="382" spans="5:6" s="41" customFormat="1" x14ac:dyDescent="0.25">
      <c r="E382" s="42"/>
      <c r="F382" s="42"/>
    </row>
    <row r="383" spans="5:6" s="41" customFormat="1" x14ac:dyDescent="0.25">
      <c r="E383" s="42"/>
      <c r="F383" s="42"/>
    </row>
    <row r="384" spans="5:6" s="41" customFormat="1" x14ac:dyDescent="0.25">
      <c r="E384" s="42"/>
      <c r="F384" s="42"/>
    </row>
    <row r="385" spans="5:6" s="41" customFormat="1" x14ac:dyDescent="0.25">
      <c r="E385" s="42"/>
      <c r="F385" s="42"/>
    </row>
    <row r="386" spans="5:6" s="41" customFormat="1" x14ac:dyDescent="0.25">
      <c r="E386" s="42"/>
      <c r="F386" s="42"/>
    </row>
    <row r="387" spans="5:6" s="41" customFormat="1" x14ac:dyDescent="0.25">
      <c r="E387" s="42"/>
      <c r="F387" s="42"/>
    </row>
    <row r="388" spans="5:6" s="41" customFormat="1" x14ac:dyDescent="0.25">
      <c r="E388" s="42"/>
      <c r="F388" s="42"/>
    </row>
    <row r="389" spans="5:6" s="41" customFormat="1" x14ac:dyDescent="0.25">
      <c r="E389" s="42"/>
      <c r="F389" s="42"/>
    </row>
    <row r="390" spans="5:6" s="41" customFormat="1" x14ac:dyDescent="0.25">
      <c r="E390" s="42"/>
      <c r="F390" s="42"/>
    </row>
    <row r="391" spans="5:6" s="41" customFormat="1" x14ac:dyDescent="0.25">
      <c r="E391" s="42"/>
      <c r="F391" s="42"/>
    </row>
    <row r="392" spans="5:6" s="41" customFormat="1" x14ac:dyDescent="0.25">
      <c r="E392" s="42"/>
      <c r="F392" s="42"/>
    </row>
    <row r="393" spans="5:6" s="41" customFormat="1" x14ac:dyDescent="0.25">
      <c r="E393" s="42"/>
      <c r="F393" s="42"/>
    </row>
    <row r="394" spans="5:6" s="41" customFormat="1" x14ac:dyDescent="0.25">
      <c r="E394" s="42"/>
      <c r="F394" s="42"/>
    </row>
    <row r="395" spans="5:6" s="41" customFormat="1" x14ac:dyDescent="0.25">
      <c r="E395" s="42"/>
      <c r="F395" s="42"/>
    </row>
    <row r="396" spans="5:6" s="41" customFormat="1" x14ac:dyDescent="0.25">
      <c r="E396" s="42"/>
      <c r="F396" s="42"/>
    </row>
    <row r="397" spans="5:6" s="41" customFormat="1" x14ac:dyDescent="0.25">
      <c r="E397" s="42"/>
      <c r="F397" s="42"/>
    </row>
    <row r="398" spans="5:6" s="41" customFormat="1" x14ac:dyDescent="0.25">
      <c r="E398" s="42"/>
      <c r="F398" s="42"/>
    </row>
    <row r="399" spans="5:6" s="41" customFormat="1" x14ac:dyDescent="0.25">
      <c r="E399" s="42"/>
      <c r="F399" s="42"/>
    </row>
    <row r="400" spans="5:6" s="41" customFormat="1" x14ac:dyDescent="0.25">
      <c r="E400" s="42"/>
      <c r="F400" s="42"/>
    </row>
    <row r="401" spans="5:6" s="41" customFormat="1" x14ac:dyDescent="0.25">
      <c r="E401" s="42"/>
      <c r="F401" s="42"/>
    </row>
    <row r="402" spans="5:6" s="41" customFormat="1" x14ac:dyDescent="0.25">
      <c r="E402" s="42"/>
      <c r="F402" s="42"/>
    </row>
    <row r="403" spans="5:6" s="41" customFormat="1" x14ac:dyDescent="0.25">
      <c r="E403" s="42"/>
      <c r="F403" s="42"/>
    </row>
    <row r="404" spans="5:6" s="41" customFormat="1" x14ac:dyDescent="0.25">
      <c r="E404" s="42"/>
      <c r="F404" s="42"/>
    </row>
    <row r="405" spans="5:6" s="41" customFormat="1" x14ac:dyDescent="0.25">
      <c r="E405" s="42"/>
      <c r="F405" s="42"/>
    </row>
    <row r="406" spans="5:6" s="41" customFormat="1" x14ac:dyDescent="0.25">
      <c r="E406" s="42"/>
      <c r="F406" s="42"/>
    </row>
    <row r="407" spans="5:6" s="41" customFormat="1" x14ac:dyDescent="0.25">
      <c r="E407" s="42"/>
      <c r="F407" s="42"/>
    </row>
    <row r="408" spans="5:6" s="41" customFormat="1" x14ac:dyDescent="0.25">
      <c r="E408" s="42"/>
      <c r="F408" s="42"/>
    </row>
    <row r="409" spans="5:6" s="41" customFormat="1" x14ac:dyDescent="0.25">
      <c r="E409" s="42"/>
      <c r="F409" s="42"/>
    </row>
    <row r="410" spans="5:6" s="41" customFormat="1" x14ac:dyDescent="0.25">
      <c r="E410" s="42"/>
      <c r="F410" s="42"/>
    </row>
    <row r="411" spans="5:6" s="41" customFormat="1" x14ac:dyDescent="0.25">
      <c r="E411" s="42"/>
      <c r="F411" s="42"/>
    </row>
    <row r="412" spans="5:6" s="41" customFormat="1" x14ac:dyDescent="0.25">
      <c r="E412" s="42"/>
      <c r="F412" s="42"/>
    </row>
    <row r="413" spans="5:6" s="41" customFormat="1" x14ac:dyDescent="0.25">
      <c r="E413" s="42"/>
      <c r="F413" s="42"/>
    </row>
    <row r="414" spans="5:6" s="41" customFormat="1" x14ac:dyDescent="0.25">
      <c r="E414" s="42"/>
      <c r="F414" s="42"/>
    </row>
    <row r="415" spans="5:6" s="41" customFormat="1" x14ac:dyDescent="0.25">
      <c r="E415" s="42"/>
      <c r="F415" s="42"/>
    </row>
    <row r="416" spans="5:6" s="41" customFormat="1" x14ac:dyDescent="0.25">
      <c r="E416" s="42"/>
      <c r="F416" s="42"/>
    </row>
    <row r="417" spans="5:6" s="41" customFormat="1" x14ac:dyDescent="0.25">
      <c r="E417" s="42"/>
      <c r="F417" s="42"/>
    </row>
    <row r="418" spans="5:6" s="41" customFormat="1" x14ac:dyDescent="0.25">
      <c r="E418" s="42"/>
      <c r="F418" s="42"/>
    </row>
    <row r="419" spans="5:6" s="41" customFormat="1" x14ac:dyDescent="0.25">
      <c r="E419" s="42"/>
      <c r="F419" s="42"/>
    </row>
    <row r="420" spans="5:6" s="41" customFormat="1" x14ac:dyDescent="0.25">
      <c r="E420" s="42"/>
      <c r="F420" s="42"/>
    </row>
    <row r="421" spans="5:6" s="41" customFormat="1" x14ac:dyDescent="0.25">
      <c r="E421" s="42"/>
      <c r="F421" s="42"/>
    </row>
    <row r="422" spans="5:6" s="41" customFormat="1" x14ac:dyDescent="0.25">
      <c r="E422" s="42"/>
      <c r="F422" s="42"/>
    </row>
    <row r="423" spans="5:6" s="41" customFormat="1" x14ac:dyDescent="0.25">
      <c r="E423" s="42"/>
      <c r="F423" s="42"/>
    </row>
    <row r="424" spans="5:6" s="41" customFormat="1" x14ac:dyDescent="0.25">
      <c r="E424" s="42"/>
      <c r="F424" s="42"/>
    </row>
    <row r="425" spans="5:6" s="41" customFormat="1" x14ac:dyDescent="0.25">
      <c r="E425" s="42"/>
      <c r="F425" s="42"/>
    </row>
    <row r="426" spans="5:6" s="41" customFormat="1" x14ac:dyDescent="0.25">
      <c r="E426" s="42"/>
      <c r="F426" s="42"/>
    </row>
    <row r="427" spans="5:6" s="41" customFormat="1" x14ac:dyDescent="0.25">
      <c r="E427" s="42"/>
      <c r="F427" s="42"/>
    </row>
    <row r="428" spans="5:6" s="41" customFormat="1" x14ac:dyDescent="0.25">
      <c r="E428" s="42"/>
      <c r="F428" s="42"/>
    </row>
    <row r="429" spans="5:6" s="41" customFormat="1" x14ac:dyDescent="0.25">
      <c r="E429" s="42"/>
      <c r="F429" s="42"/>
    </row>
    <row r="430" spans="5:6" s="41" customFormat="1" x14ac:dyDescent="0.25">
      <c r="E430" s="42"/>
      <c r="F430" s="42"/>
    </row>
    <row r="431" spans="5:6" s="41" customFormat="1" x14ac:dyDescent="0.25">
      <c r="E431" s="42"/>
      <c r="F431" s="42"/>
    </row>
    <row r="432" spans="5:6" s="41" customFormat="1" x14ac:dyDescent="0.25">
      <c r="E432" s="42"/>
      <c r="F432" s="42"/>
    </row>
    <row r="433" spans="5:6" s="41" customFormat="1" x14ac:dyDescent="0.25">
      <c r="E433" s="42"/>
      <c r="F433" s="42"/>
    </row>
    <row r="434" spans="5:6" s="41" customFormat="1" x14ac:dyDescent="0.25">
      <c r="E434" s="42"/>
      <c r="F434" s="42"/>
    </row>
    <row r="435" spans="5:6" s="41" customFormat="1" x14ac:dyDescent="0.25">
      <c r="E435" s="42"/>
      <c r="F435" s="42"/>
    </row>
    <row r="436" spans="5:6" s="41" customFormat="1" x14ac:dyDescent="0.25">
      <c r="E436" s="42"/>
      <c r="F436" s="42"/>
    </row>
    <row r="437" spans="5:6" s="41" customFormat="1" x14ac:dyDescent="0.25">
      <c r="E437" s="42"/>
      <c r="F437" s="42"/>
    </row>
    <row r="438" spans="5:6" s="41" customFormat="1" x14ac:dyDescent="0.25">
      <c r="E438" s="42"/>
      <c r="F438" s="42"/>
    </row>
    <row r="439" spans="5:6" s="41" customFormat="1" x14ac:dyDescent="0.25">
      <c r="E439" s="42"/>
      <c r="F439" s="42"/>
    </row>
    <row r="440" spans="5:6" s="41" customFormat="1" x14ac:dyDescent="0.25">
      <c r="E440" s="42"/>
      <c r="F440" s="42"/>
    </row>
    <row r="441" spans="5:6" s="41" customFormat="1" x14ac:dyDescent="0.25">
      <c r="E441" s="42"/>
      <c r="F441" s="42"/>
    </row>
    <row r="442" spans="5:6" s="41" customFormat="1" x14ac:dyDescent="0.25">
      <c r="E442" s="42"/>
      <c r="F442" s="42"/>
    </row>
    <row r="443" spans="5:6" s="41" customFormat="1" x14ac:dyDescent="0.25">
      <c r="E443" s="42"/>
      <c r="F443" s="42"/>
    </row>
    <row r="444" spans="5:6" s="41" customFormat="1" x14ac:dyDescent="0.25">
      <c r="E444" s="42"/>
      <c r="F444" s="42"/>
    </row>
    <row r="445" spans="5:6" s="41" customFormat="1" x14ac:dyDescent="0.25">
      <c r="E445" s="42"/>
      <c r="F445" s="42"/>
    </row>
    <row r="446" spans="5:6" s="41" customFormat="1" x14ac:dyDescent="0.25">
      <c r="E446" s="42"/>
      <c r="F446" s="42"/>
    </row>
    <row r="447" spans="5:6" s="41" customFormat="1" x14ac:dyDescent="0.25">
      <c r="E447" s="42"/>
      <c r="F447" s="42"/>
    </row>
    <row r="448" spans="5:6" s="41" customFormat="1" x14ac:dyDescent="0.25">
      <c r="E448" s="42"/>
      <c r="F448" s="42"/>
    </row>
    <row r="449" spans="3:6" s="41" customFormat="1" x14ac:dyDescent="0.25">
      <c r="E449" s="42"/>
      <c r="F449" s="42"/>
    </row>
    <row r="450" spans="3:6" s="41" customFormat="1" x14ac:dyDescent="0.25">
      <c r="E450" s="42"/>
      <c r="F450" s="42"/>
    </row>
    <row r="451" spans="3:6" s="41" customFormat="1" x14ac:dyDescent="0.25">
      <c r="E451" s="42"/>
      <c r="F451" s="42"/>
    </row>
    <row r="452" spans="3:6" s="41" customFormat="1" x14ac:dyDescent="0.25">
      <c r="E452" s="42"/>
      <c r="F452" s="42"/>
    </row>
    <row r="453" spans="3:6" s="41" customFormat="1" x14ac:dyDescent="0.25">
      <c r="E453" s="42"/>
      <c r="F453" s="42"/>
    </row>
    <row r="454" spans="3:6" s="41" customFormat="1" x14ac:dyDescent="0.25">
      <c r="E454" s="42"/>
      <c r="F454" s="42"/>
    </row>
    <row r="455" spans="3:6" s="41" customFormat="1" x14ac:dyDescent="0.25">
      <c r="E455" s="42"/>
      <c r="F455" s="42"/>
    </row>
    <row r="456" spans="3:6" s="41" customFormat="1" x14ac:dyDescent="0.25">
      <c r="E456" s="42"/>
      <c r="F456" s="42"/>
    </row>
    <row r="457" spans="3:6" s="41" customFormat="1" x14ac:dyDescent="0.25">
      <c r="E457" s="42"/>
      <c r="F457" s="42"/>
    </row>
    <row r="458" spans="3:6" x14ac:dyDescent="0.25">
      <c r="C458" s="41"/>
      <c r="D458" s="41"/>
    </row>
  </sheetData>
  <mergeCells count="15">
    <mergeCell ref="A83:D83"/>
    <mergeCell ref="B87:C87"/>
    <mergeCell ref="A30:C30"/>
    <mergeCell ref="A31:B31"/>
    <mergeCell ref="A2:C2"/>
    <mergeCell ref="A16:C16"/>
    <mergeCell ref="A21:C21"/>
    <mergeCell ref="A57:C57"/>
    <mergeCell ref="A36:C36"/>
    <mergeCell ref="A47:C47"/>
    <mergeCell ref="A34:C34"/>
    <mergeCell ref="A55:C55"/>
    <mergeCell ref="B84:E84"/>
    <mergeCell ref="B85:E85"/>
    <mergeCell ref="B86:E86"/>
  </mergeCells>
  <pageMargins left="0.7" right="0.7" top="0.75" bottom="0.75" header="0.3" footer="0.3"/>
  <pageSetup scale="6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DDF0-2C9C-4A71-9A5E-83F8D0D30C66}">
  <dimension ref="A2:H15"/>
  <sheetViews>
    <sheetView workbookViewId="0">
      <selection activeCell="A2" sqref="A2:A14"/>
    </sheetView>
  </sheetViews>
  <sheetFormatPr defaultRowHeight="15.75" x14ac:dyDescent="0.25"/>
  <sheetData>
    <row r="2" spans="1:8" x14ac:dyDescent="0.25">
      <c r="A2" t="s">
        <v>79</v>
      </c>
      <c r="B2">
        <v>44</v>
      </c>
      <c r="C2">
        <v>37</v>
      </c>
      <c r="D2">
        <v>36</v>
      </c>
      <c r="E2">
        <v>37</v>
      </c>
      <c r="H2">
        <f>SUM(B2:G2)</f>
        <v>154</v>
      </c>
    </row>
    <row r="3" spans="1:8" x14ac:dyDescent="0.25">
      <c r="A3" t="s">
        <v>80</v>
      </c>
      <c r="C3">
        <v>53</v>
      </c>
      <c r="D3">
        <v>60</v>
      </c>
      <c r="E3">
        <v>47</v>
      </c>
      <c r="F3">
        <v>80</v>
      </c>
      <c r="G3">
        <v>31</v>
      </c>
      <c r="H3">
        <f t="shared" ref="H3:H14" si="0">SUM(B3:G3)</f>
        <v>271</v>
      </c>
    </row>
    <row r="4" spans="1:8" x14ac:dyDescent="0.25">
      <c r="A4" t="s">
        <v>78</v>
      </c>
      <c r="B4">
        <v>47</v>
      </c>
      <c r="C4">
        <v>42</v>
      </c>
      <c r="E4">
        <v>37</v>
      </c>
      <c r="F4">
        <v>39</v>
      </c>
      <c r="H4">
        <f t="shared" si="0"/>
        <v>165</v>
      </c>
    </row>
    <row r="5" spans="1:8" x14ac:dyDescent="0.25">
      <c r="A5" t="s">
        <v>81</v>
      </c>
      <c r="B5">
        <v>39</v>
      </c>
      <c r="C5">
        <v>39</v>
      </c>
      <c r="D5">
        <v>39</v>
      </c>
      <c r="E5">
        <v>41</v>
      </c>
      <c r="F5">
        <v>14</v>
      </c>
      <c r="H5">
        <f t="shared" si="0"/>
        <v>172</v>
      </c>
    </row>
    <row r="6" spans="1:8" x14ac:dyDescent="0.25">
      <c r="A6" t="s">
        <v>82</v>
      </c>
      <c r="B6">
        <v>37</v>
      </c>
      <c r="C6">
        <v>14</v>
      </c>
      <c r="D6">
        <v>39</v>
      </c>
      <c r="E6">
        <v>28</v>
      </c>
      <c r="H6">
        <f t="shared" si="0"/>
        <v>118</v>
      </c>
    </row>
    <row r="7" spans="1:8" x14ac:dyDescent="0.25">
      <c r="A7" t="s">
        <v>83</v>
      </c>
      <c r="H7">
        <f t="shared" si="0"/>
        <v>0</v>
      </c>
    </row>
    <row r="8" spans="1:8" x14ac:dyDescent="0.25">
      <c r="A8" t="s">
        <v>84</v>
      </c>
      <c r="F8">
        <v>27</v>
      </c>
      <c r="H8">
        <f t="shared" si="0"/>
        <v>27</v>
      </c>
    </row>
    <row r="9" spans="1:8" x14ac:dyDescent="0.25">
      <c r="A9" t="s">
        <v>85</v>
      </c>
      <c r="B9">
        <v>33</v>
      </c>
      <c r="C9">
        <v>22</v>
      </c>
      <c r="D9">
        <v>23</v>
      </c>
      <c r="E9">
        <v>23</v>
      </c>
      <c r="H9">
        <f t="shared" si="0"/>
        <v>101</v>
      </c>
    </row>
    <row r="10" spans="1:8" x14ac:dyDescent="0.25">
      <c r="A10" t="s">
        <v>86</v>
      </c>
      <c r="B10">
        <v>22</v>
      </c>
      <c r="C10">
        <v>27</v>
      </c>
      <c r="D10">
        <v>31</v>
      </c>
      <c r="E10">
        <v>23</v>
      </c>
      <c r="H10">
        <f t="shared" si="0"/>
        <v>103</v>
      </c>
    </row>
    <row r="11" spans="1:8" x14ac:dyDescent="0.25">
      <c r="A11" t="s">
        <v>87</v>
      </c>
      <c r="B11">
        <v>21</v>
      </c>
      <c r="C11">
        <v>28</v>
      </c>
      <c r="D11">
        <v>18</v>
      </c>
      <c r="E11">
        <v>29</v>
      </c>
      <c r="F11">
        <v>16</v>
      </c>
      <c r="H11">
        <f t="shared" si="0"/>
        <v>112</v>
      </c>
    </row>
    <row r="12" spans="1:8" x14ac:dyDescent="0.25">
      <c r="A12" t="s">
        <v>88</v>
      </c>
      <c r="B12">
        <v>19</v>
      </c>
      <c r="C12">
        <v>22</v>
      </c>
      <c r="D12">
        <v>24</v>
      </c>
      <c r="E12">
        <v>27</v>
      </c>
      <c r="H12">
        <f t="shared" si="0"/>
        <v>92</v>
      </c>
    </row>
    <row r="13" spans="1:8" x14ac:dyDescent="0.25">
      <c r="A13" t="s">
        <v>89</v>
      </c>
      <c r="B13">
        <v>26</v>
      </c>
      <c r="C13">
        <v>21</v>
      </c>
      <c r="D13">
        <v>21</v>
      </c>
      <c r="E13">
        <v>21</v>
      </c>
      <c r="H13">
        <f t="shared" si="0"/>
        <v>89</v>
      </c>
    </row>
    <row r="14" spans="1:8" x14ac:dyDescent="0.25">
      <c r="A14" t="s">
        <v>79</v>
      </c>
      <c r="B14">
        <v>27</v>
      </c>
      <c r="C14">
        <v>20</v>
      </c>
      <c r="D14">
        <v>35</v>
      </c>
      <c r="H14">
        <f t="shared" si="0"/>
        <v>82</v>
      </c>
    </row>
    <row r="15" spans="1:8" x14ac:dyDescent="0.25">
      <c r="H15">
        <f>SUM(H2:H14)/47</f>
        <v>31.617021276595743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09E0-2B16-4AA9-AD06-128B63A217E4}">
  <dimension ref="A1:D33"/>
  <sheetViews>
    <sheetView topLeftCell="A31" workbookViewId="0">
      <selection activeCell="C33" sqref="C33"/>
    </sheetView>
  </sheetViews>
  <sheetFormatPr defaultRowHeight="15.75" x14ac:dyDescent="0.25"/>
  <cols>
    <col min="1" max="1" width="16.25" bestFit="1" customWidth="1"/>
    <col min="2" max="2" width="11.875" bestFit="1" customWidth="1"/>
    <col min="3" max="3" width="19.375" customWidth="1"/>
  </cols>
  <sheetData>
    <row r="1" spans="1:4" ht="47.25" customHeight="1" x14ac:dyDescent="0.25">
      <c r="A1" s="72" t="s">
        <v>90</v>
      </c>
      <c r="B1" s="73" t="s">
        <v>91</v>
      </c>
      <c r="C1" s="74">
        <v>339.76</v>
      </c>
      <c r="D1" s="75">
        <v>44181</v>
      </c>
    </row>
    <row r="2" spans="1:4" x14ac:dyDescent="0.25">
      <c r="A2" s="72"/>
      <c r="B2" s="73"/>
      <c r="C2" s="74"/>
      <c r="D2" s="75"/>
    </row>
    <row r="3" spans="1:4" ht="37.5" x14ac:dyDescent="0.25">
      <c r="A3" s="49" t="s">
        <v>90</v>
      </c>
      <c r="B3" s="50" t="s">
        <v>91</v>
      </c>
      <c r="C3" s="51">
        <v>339.76</v>
      </c>
      <c r="D3" s="52">
        <v>44167</v>
      </c>
    </row>
    <row r="4" spans="1:4" ht="37.5" x14ac:dyDescent="0.25">
      <c r="A4" s="44" t="s">
        <v>90</v>
      </c>
      <c r="B4" s="45" t="s">
        <v>91</v>
      </c>
      <c r="C4" s="47">
        <v>339.76</v>
      </c>
      <c r="D4" s="48">
        <v>44153</v>
      </c>
    </row>
    <row r="5" spans="1:4" s="57" customFormat="1" x14ac:dyDescent="0.25">
      <c r="A5" s="53"/>
      <c r="B5" s="54"/>
      <c r="C5" s="55"/>
      <c r="D5" s="56"/>
    </row>
    <row r="6" spans="1:4" ht="37.5" x14ac:dyDescent="0.25">
      <c r="A6" s="49" t="s">
        <v>90</v>
      </c>
      <c r="B6" s="50" t="s">
        <v>91</v>
      </c>
      <c r="C6" s="51">
        <v>339.76</v>
      </c>
      <c r="D6" s="52">
        <v>44139</v>
      </c>
    </row>
    <row r="7" spans="1:4" ht="37.5" x14ac:dyDescent="0.25">
      <c r="A7" s="44" t="s">
        <v>90</v>
      </c>
      <c r="B7" s="45" t="s">
        <v>91</v>
      </c>
      <c r="C7" s="47">
        <v>339.76</v>
      </c>
      <c r="D7" s="48">
        <v>44125</v>
      </c>
    </row>
    <row r="8" spans="1:4" ht="37.5" x14ac:dyDescent="0.25">
      <c r="A8" s="49" t="s">
        <v>90</v>
      </c>
      <c r="B8" s="50" t="s">
        <v>91</v>
      </c>
      <c r="C8" s="51">
        <v>339.76</v>
      </c>
      <c r="D8" s="52">
        <v>44111</v>
      </c>
    </row>
    <row r="9" spans="1:4" ht="37.5" x14ac:dyDescent="0.25">
      <c r="A9" s="44" t="s">
        <v>90</v>
      </c>
      <c r="B9" s="45" t="s">
        <v>91</v>
      </c>
      <c r="C9" s="47">
        <v>326.76</v>
      </c>
      <c r="D9" s="48">
        <v>44097</v>
      </c>
    </row>
    <row r="10" spans="1:4" ht="37.5" x14ac:dyDescent="0.25">
      <c r="A10" s="49" t="s">
        <v>90</v>
      </c>
      <c r="B10" s="50" t="s">
        <v>91</v>
      </c>
      <c r="C10" s="51">
        <v>339.76</v>
      </c>
      <c r="D10" s="52">
        <v>44083</v>
      </c>
    </row>
    <row r="11" spans="1:4" ht="37.5" x14ac:dyDescent="0.25">
      <c r="A11" s="44" t="s">
        <v>90</v>
      </c>
      <c r="B11" s="45" t="s">
        <v>91</v>
      </c>
      <c r="C11" s="47">
        <v>339.76</v>
      </c>
      <c r="D11" s="48">
        <v>44069</v>
      </c>
    </row>
    <row r="12" spans="1:4" ht="37.5" x14ac:dyDescent="0.25">
      <c r="A12" s="49" t="s">
        <v>90</v>
      </c>
      <c r="B12" s="50" t="s">
        <v>91</v>
      </c>
      <c r="C12" s="51">
        <v>339.76</v>
      </c>
      <c r="D12" s="52">
        <v>44055</v>
      </c>
    </row>
    <row r="13" spans="1:4" ht="37.5" x14ac:dyDescent="0.25">
      <c r="A13" s="44" t="s">
        <v>90</v>
      </c>
      <c r="B13" s="45" t="s">
        <v>91</v>
      </c>
      <c r="C13" s="47">
        <v>339.76</v>
      </c>
      <c r="D13" s="48">
        <v>44041</v>
      </c>
    </row>
    <row r="14" spans="1:4" ht="37.5" x14ac:dyDescent="0.25">
      <c r="A14" s="49" t="s">
        <v>90</v>
      </c>
      <c r="B14" s="50" t="s">
        <v>91</v>
      </c>
      <c r="C14" s="51">
        <v>339.76</v>
      </c>
      <c r="D14" s="52">
        <v>44027</v>
      </c>
    </row>
    <row r="15" spans="1:4" ht="37.5" x14ac:dyDescent="0.25">
      <c r="A15" s="44" t="s">
        <v>90</v>
      </c>
      <c r="B15" s="45" t="s">
        <v>91</v>
      </c>
      <c r="C15" s="47">
        <v>339.76</v>
      </c>
      <c r="D15" s="48">
        <v>44013</v>
      </c>
    </row>
    <row r="16" spans="1:4" ht="37.5" x14ac:dyDescent="0.25">
      <c r="A16" s="49" t="s">
        <v>90</v>
      </c>
      <c r="B16" s="50" t="s">
        <v>91</v>
      </c>
      <c r="C16" s="51">
        <v>339.76</v>
      </c>
      <c r="D16" s="52">
        <v>43999</v>
      </c>
    </row>
    <row r="17" spans="1:4" ht="37.5" x14ac:dyDescent="0.25">
      <c r="A17" s="44" t="s">
        <v>90</v>
      </c>
      <c r="B17" s="45" t="s">
        <v>91</v>
      </c>
      <c r="C17" s="47">
        <v>339.76</v>
      </c>
      <c r="D17" s="48">
        <v>43985</v>
      </c>
    </row>
    <row r="18" spans="1:4" ht="37.5" x14ac:dyDescent="0.25">
      <c r="A18" s="49" t="s">
        <v>90</v>
      </c>
      <c r="B18" s="50" t="s">
        <v>91</v>
      </c>
      <c r="C18" s="51">
        <v>313.76</v>
      </c>
      <c r="D18" s="52">
        <v>43971</v>
      </c>
    </row>
    <row r="19" spans="1:4" ht="37.5" x14ac:dyDescent="0.25">
      <c r="A19" s="44" t="s">
        <v>90</v>
      </c>
      <c r="B19" s="45" t="s">
        <v>91</v>
      </c>
      <c r="C19" s="47">
        <v>339.76</v>
      </c>
      <c r="D19" s="48">
        <v>43957</v>
      </c>
    </row>
    <row r="20" spans="1:4" ht="37.5" x14ac:dyDescent="0.25">
      <c r="A20" s="49" t="s">
        <v>90</v>
      </c>
      <c r="B20" s="50" t="s">
        <v>91</v>
      </c>
      <c r="C20" s="51">
        <v>339.76</v>
      </c>
      <c r="D20" s="52">
        <v>43943</v>
      </c>
    </row>
    <row r="21" spans="1:4" ht="37.5" x14ac:dyDescent="0.25">
      <c r="A21" s="44" t="s">
        <v>90</v>
      </c>
      <c r="B21" s="45" t="s">
        <v>91</v>
      </c>
      <c r="C21" s="47">
        <v>339.76</v>
      </c>
      <c r="D21" s="48">
        <v>43929</v>
      </c>
    </row>
    <row r="22" spans="1:4" ht="37.5" x14ac:dyDescent="0.25">
      <c r="A22" s="49" t="s">
        <v>90</v>
      </c>
      <c r="B22" s="50" t="s">
        <v>91</v>
      </c>
      <c r="C22" s="51">
        <v>339.76</v>
      </c>
      <c r="D22" s="52">
        <v>43915</v>
      </c>
    </row>
    <row r="23" spans="1:4" ht="37.5" x14ac:dyDescent="0.25">
      <c r="A23" s="44" t="s">
        <v>90</v>
      </c>
      <c r="B23" s="45" t="s">
        <v>91</v>
      </c>
      <c r="C23" s="47">
        <v>339.76</v>
      </c>
      <c r="D23" s="48">
        <v>43901</v>
      </c>
    </row>
    <row r="24" spans="1:4" ht="37.5" x14ac:dyDescent="0.25">
      <c r="A24" s="49" t="s">
        <v>90</v>
      </c>
      <c r="B24" s="50" t="s">
        <v>91</v>
      </c>
      <c r="C24" s="51">
        <v>339.76</v>
      </c>
      <c r="D24" s="52">
        <v>43887</v>
      </c>
    </row>
    <row r="25" spans="1:4" ht="37.5" x14ac:dyDescent="0.25">
      <c r="A25" s="44" t="s">
        <v>90</v>
      </c>
      <c r="B25" s="45" t="s">
        <v>91</v>
      </c>
      <c r="C25" s="47">
        <v>339.76</v>
      </c>
      <c r="D25" s="48">
        <v>43873</v>
      </c>
    </row>
    <row r="26" spans="1:4" ht="37.5" x14ac:dyDescent="0.25">
      <c r="A26" s="49" t="s">
        <v>90</v>
      </c>
      <c r="B26" s="50" t="s">
        <v>91</v>
      </c>
      <c r="C26" s="51">
        <v>339.76</v>
      </c>
      <c r="D26" s="52">
        <v>43859</v>
      </c>
    </row>
    <row r="27" spans="1:4" ht="37.5" x14ac:dyDescent="0.25">
      <c r="A27" s="44" t="s">
        <v>90</v>
      </c>
      <c r="B27" s="45" t="s">
        <v>91</v>
      </c>
      <c r="C27" s="47">
        <v>339.76</v>
      </c>
      <c r="D27" s="48">
        <v>43845</v>
      </c>
    </row>
    <row r="28" spans="1:4" ht="37.5" x14ac:dyDescent="0.25">
      <c r="A28" s="49" t="s">
        <v>90</v>
      </c>
      <c r="B28" s="50" t="s">
        <v>91</v>
      </c>
      <c r="C28" s="51">
        <v>315.56</v>
      </c>
      <c r="D28" s="52">
        <v>43830</v>
      </c>
    </row>
    <row r="29" spans="1:4" ht="37.5" x14ac:dyDescent="0.25">
      <c r="A29" s="44" t="s">
        <v>90</v>
      </c>
      <c r="B29" s="45" t="s">
        <v>91</v>
      </c>
      <c r="C29" s="47">
        <v>328.56</v>
      </c>
      <c r="D29" s="48">
        <v>43817</v>
      </c>
    </row>
    <row r="30" spans="1:4" ht="37.5" x14ac:dyDescent="0.25">
      <c r="A30" s="49" t="s">
        <v>90</v>
      </c>
      <c r="B30" s="50" t="s">
        <v>91</v>
      </c>
      <c r="C30" s="51">
        <v>328.56</v>
      </c>
      <c r="D30" s="52">
        <v>43803</v>
      </c>
    </row>
    <row r="31" spans="1:4" ht="37.5" x14ac:dyDescent="0.25">
      <c r="A31" s="44" t="s">
        <v>90</v>
      </c>
      <c r="B31" s="45" t="s">
        <v>91</v>
      </c>
      <c r="C31" s="47">
        <v>328.56</v>
      </c>
      <c r="D31" s="48">
        <v>43789</v>
      </c>
    </row>
    <row r="32" spans="1:4" ht="37.5" x14ac:dyDescent="0.25">
      <c r="A32" s="49" t="s">
        <v>90</v>
      </c>
      <c r="B32" s="50" t="s">
        <v>91</v>
      </c>
      <c r="C32" s="51">
        <v>328.56</v>
      </c>
      <c r="D32" s="52">
        <v>43775</v>
      </c>
    </row>
    <row r="33" spans="3:3" x14ac:dyDescent="0.25">
      <c r="C33" s="46">
        <f>SUM(C6:C32)</f>
        <v>9065.5200000000023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37C6-CB6B-4B7B-B0B0-B3534D980E69}">
  <dimension ref="A3:I16"/>
  <sheetViews>
    <sheetView workbookViewId="0">
      <selection activeCell="I16" sqref="I16"/>
    </sheetView>
  </sheetViews>
  <sheetFormatPr defaultRowHeight="15.75" x14ac:dyDescent="0.25"/>
  <cols>
    <col min="9" max="9" width="9.875" bestFit="1" customWidth="1"/>
  </cols>
  <sheetData>
    <row r="3" spans="1:9" x14ac:dyDescent="0.25">
      <c r="A3" t="s">
        <v>79</v>
      </c>
      <c r="B3" s="58">
        <v>1766</v>
      </c>
      <c r="C3" s="58">
        <v>1117</v>
      </c>
      <c r="D3" s="58">
        <v>809</v>
      </c>
      <c r="E3" s="58">
        <v>825</v>
      </c>
      <c r="F3" s="58"/>
      <c r="I3" s="58">
        <f t="shared" ref="I3:I6" si="0">SUM(B3:H3)</f>
        <v>4517</v>
      </c>
    </row>
    <row r="4" spans="1:9" x14ac:dyDescent="0.25">
      <c r="A4" t="s">
        <v>80</v>
      </c>
      <c r="B4" s="58">
        <v>2830</v>
      </c>
      <c r="C4" s="58">
        <v>1317</v>
      </c>
      <c r="D4" s="58">
        <v>1483</v>
      </c>
      <c r="E4" s="58">
        <v>426</v>
      </c>
      <c r="F4" s="58">
        <v>600</v>
      </c>
      <c r="I4" s="58">
        <f t="shared" si="0"/>
        <v>6656</v>
      </c>
    </row>
    <row r="5" spans="1:9" x14ac:dyDescent="0.25">
      <c r="A5" t="s">
        <v>78</v>
      </c>
      <c r="B5" s="58">
        <v>1333.75</v>
      </c>
      <c r="C5" s="58">
        <v>1883</v>
      </c>
      <c r="D5" s="58"/>
      <c r="E5" s="58">
        <v>927</v>
      </c>
      <c r="F5" s="58"/>
      <c r="I5" s="58">
        <f t="shared" si="0"/>
        <v>4143.75</v>
      </c>
    </row>
    <row r="6" spans="1:9" x14ac:dyDescent="0.25">
      <c r="A6" t="s">
        <v>81</v>
      </c>
      <c r="B6" s="58">
        <v>2135</v>
      </c>
      <c r="C6" s="58">
        <v>981.5</v>
      </c>
      <c r="D6" s="58">
        <v>735</v>
      </c>
      <c r="E6" s="58">
        <v>428</v>
      </c>
      <c r="F6" s="58">
        <v>94</v>
      </c>
      <c r="I6" s="58">
        <f t="shared" si="0"/>
        <v>4373.5</v>
      </c>
    </row>
    <row r="7" spans="1:9" x14ac:dyDescent="0.25">
      <c r="A7" t="s">
        <v>82</v>
      </c>
      <c r="B7" s="58">
        <v>967</v>
      </c>
      <c r="C7" s="58">
        <v>98</v>
      </c>
      <c r="D7" s="58">
        <v>2078</v>
      </c>
      <c r="E7" s="58">
        <v>72</v>
      </c>
      <c r="F7" s="58">
        <v>525</v>
      </c>
      <c r="G7" s="58">
        <v>222</v>
      </c>
      <c r="H7" s="58">
        <v>620</v>
      </c>
      <c r="I7" s="58">
        <f>SUM(B7:H7)</f>
        <v>4582</v>
      </c>
    </row>
    <row r="8" spans="1:9" x14ac:dyDescent="0.25">
      <c r="A8" t="s">
        <v>83</v>
      </c>
      <c r="B8" s="58">
        <v>760</v>
      </c>
      <c r="C8" s="58">
        <v>1980</v>
      </c>
      <c r="D8" s="58">
        <v>660</v>
      </c>
      <c r="E8" s="58">
        <v>730</v>
      </c>
      <c r="F8" s="58"/>
      <c r="I8" s="58">
        <f t="shared" ref="I8:I15" si="1">SUM(B8:H8)</f>
        <v>4130</v>
      </c>
    </row>
    <row r="9" spans="1:9" x14ac:dyDescent="0.25">
      <c r="A9" t="s">
        <v>84</v>
      </c>
      <c r="B9" s="58">
        <v>1600</v>
      </c>
      <c r="C9" s="58">
        <v>1530</v>
      </c>
      <c r="D9" s="58">
        <v>670</v>
      </c>
      <c r="E9" s="58">
        <v>520</v>
      </c>
      <c r="F9" s="58">
        <v>2690</v>
      </c>
      <c r="I9" s="58">
        <f t="shared" si="1"/>
        <v>7010</v>
      </c>
    </row>
    <row r="10" spans="1:9" x14ac:dyDescent="0.25">
      <c r="A10" t="s">
        <v>85</v>
      </c>
      <c r="B10" s="58">
        <v>1475</v>
      </c>
      <c r="C10" s="58">
        <v>905</v>
      </c>
      <c r="D10" s="58">
        <v>600</v>
      </c>
      <c r="E10" s="58">
        <v>1150</v>
      </c>
      <c r="F10" s="58"/>
      <c r="I10" s="58">
        <f t="shared" si="1"/>
        <v>4130</v>
      </c>
    </row>
    <row r="11" spans="1:9" x14ac:dyDescent="0.25">
      <c r="A11" t="s">
        <v>86</v>
      </c>
      <c r="B11" s="58">
        <v>2210</v>
      </c>
      <c r="C11" s="58">
        <v>750</v>
      </c>
      <c r="D11" s="58">
        <v>916</v>
      </c>
      <c r="E11" s="58">
        <v>550</v>
      </c>
      <c r="F11" s="58"/>
      <c r="I11" s="58">
        <f t="shared" si="1"/>
        <v>4426</v>
      </c>
    </row>
    <row r="12" spans="1:9" x14ac:dyDescent="0.25">
      <c r="A12" t="s">
        <v>87</v>
      </c>
      <c r="B12" s="58">
        <v>1730</v>
      </c>
      <c r="C12" s="58">
        <v>1969</v>
      </c>
      <c r="D12" s="58">
        <v>740</v>
      </c>
      <c r="E12" s="58">
        <v>640</v>
      </c>
      <c r="F12" s="58">
        <v>445</v>
      </c>
      <c r="I12" s="58">
        <f t="shared" si="1"/>
        <v>5524</v>
      </c>
    </row>
    <row r="13" spans="1:9" x14ac:dyDescent="0.25">
      <c r="A13" t="s">
        <v>88</v>
      </c>
      <c r="B13" s="58">
        <v>2625</v>
      </c>
      <c r="C13" s="58">
        <v>1737</v>
      </c>
      <c r="D13" s="58">
        <v>805</v>
      </c>
      <c r="E13" s="58">
        <v>735</v>
      </c>
      <c r="F13" s="58"/>
      <c r="I13" s="58">
        <f t="shared" si="1"/>
        <v>5902</v>
      </c>
    </row>
    <row r="14" spans="1:9" x14ac:dyDescent="0.25">
      <c r="A14" t="s">
        <v>89</v>
      </c>
      <c r="B14" s="58">
        <v>1960</v>
      </c>
      <c r="C14" s="58">
        <v>910</v>
      </c>
      <c r="D14" s="58">
        <v>1232</v>
      </c>
      <c r="E14" s="58">
        <v>465</v>
      </c>
      <c r="F14" s="58"/>
      <c r="I14" s="58">
        <f t="shared" si="1"/>
        <v>4567</v>
      </c>
    </row>
    <row r="15" spans="1:9" x14ac:dyDescent="0.25">
      <c r="A15" t="s">
        <v>79</v>
      </c>
      <c r="B15" s="58">
        <v>1175</v>
      </c>
      <c r="C15" s="58"/>
      <c r="D15" s="58"/>
      <c r="E15" s="58"/>
      <c r="F15" s="58"/>
      <c r="I15" s="58">
        <f t="shared" si="1"/>
        <v>1175</v>
      </c>
    </row>
    <row r="16" spans="1:9" x14ac:dyDescent="0.25">
      <c r="I16" s="58">
        <f>SUM(I3:I15)</f>
        <v>61136.25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Attendance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 Secretary</dc:creator>
  <cp:lastModifiedBy>DebChris</cp:lastModifiedBy>
  <cp:lastPrinted>2020-11-22T13:02:47Z</cp:lastPrinted>
  <dcterms:created xsi:type="dcterms:W3CDTF">2020-11-06T18:10:20Z</dcterms:created>
  <dcterms:modified xsi:type="dcterms:W3CDTF">2020-12-06T18:47:29Z</dcterms:modified>
</cp:coreProperties>
</file>